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N:\12-DT2E\DIR\30_Coordo &amp; UE\05_Liger bocage\23_27\07-Paramétrage DS\2025\Données techniques et financières\DS\"/>
    </mc:Choice>
  </mc:AlternateContent>
  <xr:revisionPtr revIDLastSave="0" documentId="13_ncr:1_{0091C219-1C2E-42D6-9736-6C113920FD34}" xr6:coauthVersionLast="47" xr6:coauthVersionMax="47" xr10:uidLastSave="{00000000-0000-0000-0000-000000000000}"/>
  <bookViews>
    <workbookView xWindow="28680" yWindow="-120" windowWidth="29040" windowHeight="15840" xr2:uid="{00000000-000D-0000-FFFF-FFFF00000000}"/>
  </bookViews>
  <sheets>
    <sheet name="1. Liste planteurs" sheetId="1" r:id="rId1"/>
    <sheet name="2. Localisation projet" sheetId="2" r:id="rId2"/>
    <sheet name="3. Projet haies (forfait)" sheetId="3" r:id="rId3"/>
    <sheet name="4. Projet agroforest. (forfait)" sheetId="4" r:id="rId4"/>
    <sheet name="5. Projet RNA (devis)" sheetId="5" state="hidden" r:id="rId5"/>
    <sheet name="5. Projet matériel entretien" sheetId="6" r:id="rId6"/>
    <sheet name="6. Synthèse projet - A imprimer" sheetId="7" r:id="rId7"/>
    <sheet name="7. Synthèse projet par planteur" sheetId="8" r:id="rId8"/>
  </sheets>
  <definedNames>
    <definedName name="_xlnm.Print_Area" localSheetId="0">'1. Liste planteurs'!$A$1:$M$27</definedName>
    <definedName name="_xlnm.Print_Area" localSheetId="1">'2. Localisation projet'!$A$1:$K$30</definedName>
    <definedName name="_xlnm.Print_Area" localSheetId="2">'3. Projet haies (forfait)'!$A$1:$K$43</definedName>
    <definedName name="_xlnm.Print_Area" localSheetId="3">'4. Projet agroforest. (forfait)'!$A$1:$H$27</definedName>
    <definedName name="_xlnm.Print_Area" localSheetId="4">'5. Projet RNA (devis)'!$A$1:$F$28</definedName>
    <definedName name="_xlnm.Print_Area" localSheetId="6">'6. Synthèse projet - A imprimer'!$A$1:$K$25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8" l="1"/>
  <c r="B13" i="8"/>
  <c r="A14" i="8"/>
  <c r="B14" i="8"/>
  <c r="A15" i="8"/>
  <c r="B15" i="8"/>
  <c r="A16" i="8"/>
  <c r="B16" i="8"/>
  <c r="A17" i="8"/>
  <c r="B17" i="8"/>
  <c r="A18" i="8"/>
  <c r="B18" i="8"/>
  <c r="A19" i="8"/>
  <c r="B19" i="8"/>
  <c r="A20" i="8"/>
  <c r="B20" i="8"/>
  <c r="A21" i="8"/>
  <c r="B21" i="8"/>
  <c r="A22" i="8"/>
  <c r="B22" i="8"/>
  <c r="B12" i="8"/>
  <c r="A12" i="8" s="1"/>
  <c r="A14" i="4"/>
  <c r="A15" i="4"/>
  <c r="A16" i="4"/>
  <c r="A17" i="4"/>
  <c r="A18" i="4"/>
  <c r="A19" i="4"/>
  <c r="A20" i="4"/>
  <c r="A21" i="4"/>
  <c r="A22" i="4"/>
  <c r="A23" i="4"/>
  <c r="A24" i="4"/>
  <c r="A25" i="4"/>
  <c r="A13" i="4"/>
  <c r="A21" i="3"/>
  <c r="A22" i="3"/>
  <c r="A23" i="3"/>
  <c r="A24" i="3"/>
  <c r="A25" i="3"/>
  <c r="A26" i="3"/>
  <c r="A27" i="3"/>
  <c r="A28" i="3"/>
  <c r="A29" i="3"/>
  <c r="A30" i="3"/>
  <c r="A31" i="3"/>
  <c r="A32" i="3"/>
  <c r="A33" i="3"/>
  <c r="A34" i="3"/>
  <c r="A35" i="3"/>
  <c r="A36" i="3"/>
  <c r="A37" i="3"/>
  <c r="A38" i="3"/>
  <c r="A20" i="3"/>
  <c r="A21" i="2"/>
  <c r="A22" i="2"/>
  <c r="A23" i="2"/>
  <c r="A24" i="2"/>
  <c r="A25" i="2"/>
  <c r="A26" i="2"/>
  <c r="A27" i="2"/>
  <c r="A28" i="2"/>
  <c r="A29" i="2"/>
  <c r="A20" i="2"/>
  <c r="F14" i="7"/>
  <c r="G14" i="7"/>
  <c r="E14" i="7"/>
  <c r="D20" i="6" l="1"/>
  <c r="D21" i="6"/>
  <c r="H12" i="4"/>
  <c r="H20" i="4"/>
  <c r="H21" i="4"/>
  <c r="H22" i="4"/>
  <c r="H23" i="4"/>
  <c r="H24" i="4"/>
  <c r="H25" i="4"/>
  <c r="D14" i="6"/>
  <c r="D15" i="6"/>
  <c r="D16" i="6"/>
  <c r="D17" i="6"/>
  <c r="D18" i="6"/>
  <c r="D19" i="6"/>
  <c r="D13" i="6"/>
  <c r="H42" i="3"/>
  <c r="H41" i="3"/>
  <c r="B11" i="7" s="1"/>
  <c r="H40" i="3"/>
  <c r="B10" i="7" s="1"/>
  <c r="H39" i="3"/>
  <c r="B9" i="7" s="1"/>
  <c r="G32" i="3"/>
  <c r="I32" i="3" s="1"/>
  <c r="K32" i="3"/>
  <c r="G33" i="3"/>
  <c r="I33" i="3"/>
  <c r="K33" i="3"/>
  <c r="G34" i="3"/>
  <c r="I34" i="3" s="1"/>
  <c r="K34" i="3"/>
  <c r="G35" i="3"/>
  <c r="I35" i="3" s="1"/>
  <c r="K35" i="3"/>
  <c r="G36" i="3"/>
  <c r="I36" i="3" s="1"/>
  <c r="K36" i="3"/>
  <c r="G37" i="3"/>
  <c r="I37" i="3" s="1"/>
  <c r="K37" i="3"/>
  <c r="G38" i="3"/>
  <c r="I38" i="3" s="1"/>
  <c r="K38" i="3"/>
  <c r="H81" i="4"/>
  <c r="G80" i="4"/>
  <c r="I135" i="3"/>
  <c r="H134" i="3"/>
  <c r="I138" i="3" s="1"/>
  <c r="B10" i="8"/>
  <c r="A10" i="8" s="1"/>
  <c r="B11" i="8"/>
  <c r="A11" i="8" s="1"/>
  <c r="D2" i="8"/>
  <c r="D1" i="8"/>
  <c r="E2" i="7"/>
  <c r="E1" i="7"/>
  <c r="D1" i="3"/>
  <c r="D2" i="3"/>
  <c r="C2" i="6"/>
  <c r="C1" i="6"/>
  <c r="D2" i="4"/>
  <c r="D1" i="4"/>
  <c r="D1" i="2"/>
  <c r="D2" i="2"/>
  <c r="H84" i="4" l="1"/>
  <c r="H83" i="4"/>
  <c r="D22" i="6"/>
  <c r="D13" i="7" s="1"/>
  <c r="H13" i="7" s="1"/>
  <c r="H82" i="4"/>
  <c r="I136" i="3"/>
  <c r="I137" i="3"/>
  <c r="E19" i="8" l="1"/>
  <c r="E18" i="8"/>
  <c r="E15" i="8"/>
  <c r="B9" i="8"/>
  <c r="A9" i="8" s="1"/>
  <c r="D12" i="6"/>
  <c r="F27" i="5"/>
  <c r="C1" i="5"/>
  <c r="E26" i="4"/>
  <c r="B12" i="7" s="1"/>
  <c r="D26" i="4"/>
  <c r="F25" i="4"/>
  <c r="F24" i="4"/>
  <c r="F22" i="4"/>
  <c r="F20" i="4"/>
  <c r="H19" i="4"/>
  <c r="F19" i="4"/>
  <c r="H18" i="4"/>
  <c r="F18" i="4"/>
  <c r="H17" i="4"/>
  <c r="F17" i="4"/>
  <c r="H16" i="4"/>
  <c r="F16" i="4"/>
  <c r="H15" i="4"/>
  <c r="F15" i="4"/>
  <c r="H14" i="4"/>
  <c r="F14" i="4"/>
  <c r="H13" i="4"/>
  <c r="F13" i="4"/>
  <c r="F12" i="4"/>
  <c r="K41" i="3"/>
  <c r="D11" i="7" s="1"/>
  <c r="H11" i="7" s="1"/>
  <c r="K31" i="3"/>
  <c r="G31" i="3"/>
  <c r="I31" i="3" s="1"/>
  <c r="K30" i="3"/>
  <c r="G30" i="3"/>
  <c r="I30" i="3" s="1"/>
  <c r="K29" i="3"/>
  <c r="G29" i="3"/>
  <c r="I29" i="3" s="1"/>
  <c r="K28" i="3"/>
  <c r="G28" i="3"/>
  <c r="I28" i="3" s="1"/>
  <c r="K27" i="3"/>
  <c r="G27" i="3"/>
  <c r="I27" i="3" s="1"/>
  <c r="K26" i="3"/>
  <c r="G26" i="3"/>
  <c r="I26" i="3" s="1"/>
  <c r="K25" i="3"/>
  <c r="G25" i="3"/>
  <c r="I25" i="3" s="1"/>
  <c r="K24" i="3"/>
  <c r="G24" i="3"/>
  <c r="I24" i="3" s="1"/>
  <c r="K23" i="3"/>
  <c r="K40" i="3" s="1"/>
  <c r="D10" i="7" s="1"/>
  <c r="H10" i="7" s="1"/>
  <c r="G23" i="3"/>
  <c r="K22" i="3"/>
  <c r="G22" i="3"/>
  <c r="I22" i="3" s="1"/>
  <c r="K21" i="3"/>
  <c r="K39" i="3" s="1"/>
  <c r="D9" i="7" s="1"/>
  <c r="H9" i="7" s="1"/>
  <c r="G21" i="3"/>
  <c r="K20" i="3"/>
  <c r="G20" i="3"/>
  <c r="K19" i="3"/>
  <c r="G19" i="3"/>
  <c r="I19" i="3" s="1"/>
  <c r="K18" i="3"/>
  <c r="I18" i="3"/>
  <c r="G18" i="3"/>
  <c r="K17" i="3"/>
  <c r="G17" i="3"/>
  <c r="K16" i="3"/>
  <c r="G16" i="3"/>
  <c r="I16" i="3" s="1"/>
  <c r="I21" i="3" l="1"/>
  <c r="G39" i="3"/>
  <c r="E12" i="8"/>
  <c r="E17" i="8"/>
  <c r="I23" i="3"/>
  <c r="G40" i="3"/>
  <c r="I20" i="3"/>
  <c r="G42" i="3"/>
  <c r="K42" i="3"/>
  <c r="C11" i="8"/>
  <c r="F16" i="8"/>
  <c r="F20" i="8"/>
  <c r="F13" i="8"/>
  <c r="F21" i="8"/>
  <c r="F14" i="8"/>
  <c r="F22" i="8"/>
  <c r="F15" i="8"/>
  <c r="I17" i="3"/>
  <c r="E10" i="8"/>
  <c r="C10" i="8"/>
  <c r="F10" i="8"/>
  <c r="C17" i="8"/>
  <c r="C9" i="8"/>
  <c r="D10" i="8"/>
  <c r="C18" i="8"/>
  <c r="D9" i="8"/>
  <c r="F9" i="8"/>
  <c r="E11" i="8"/>
  <c r="C14" i="8"/>
  <c r="E16" i="8"/>
  <c r="D18" i="8"/>
  <c r="E9" i="8"/>
  <c r="D11" i="8"/>
  <c r="F11" i="8"/>
  <c r="D14" i="8"/>
  <c r="F12" i="8"/>
  <c r="D22" i="8"/>
  <c r="E22" i="8"/>
  <c r="D15" i="8"/>
  <c r="F17" i="8"/>
  <c r="C16" i="8"/>
  <c r="D17" i="8"/>
  <c r="F19" i="8"/>
  <c r="C15" i="8"/>
  <c r="D16" i="8"/>
  <c r="F18" i="8"/>
  <c r="C22" i="8"/>
  <c r="C13" i="8"/>
  <c r="C21" i="8"/>
  <c r="H26" i="4"/>
  <c r="D12" i="7" s="1"/>
  <c r="C12" i="8"/>
  <c r="D13" i="8"/>
  <c r="E14" i="8"/>
  <c r="C20" i="8"/>
  <c r="D21" i="8"/>
  <c r="D12" i="8"/>
  <c r="E13" i="8"/>
  <c r="C19" i="8"/>
  <c r="D20" i="8"/>
  <c r="E21" i="8"/>
  <c r="D19" i="8"/>
  <c r="E20" i="8"/>
  <c r="D14" i="7" l="1"/>
  <c r="H12" i="7"/>
  <c r="H14" i="7" s="1"/>
  <c r="G10" i="8"/>
  <c r="G18" i="8"/>
  <c r="G11" i="8"/>
  <c r="G15" i="8"/>
  <c r="G9" i="8"/>
  <c r="G17" i="8"/>
  <c r="G21" i="8"/>
  <c r="G22" i="8"/>
  <c r="G16" i="8"/>
  <c r="G14" i="8"/>
  <c r="G12" i="8"/>
  <c r="G19" i="8"/>
  <c r="G20" i="8"/>
  <c r="G13" i="8"/>
  <c r="G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GUILLOTEAU Denis</author>
  </authors>
  <commentList>
    <comment ref="I14" authorId="0" shapeId="0" xr:uid="{C26E33A9-5C16-4038-91F3-29C2A8AB399A}">
      <text>
        <r>
          <rPr>
            <b/>
            <sz val="8"/>
            <color indexed="81"/>
            <rFont val="Tahoma"/>
            <family val="2"/>
          </rPr>
          <t xml:space="preserve">Renseigner le nom du mandataire.
pour les indivisions fournir le Mandat des co-indivisionnaires </t>
        </r>
      </text>
    </comment>
    <comment ref="I15" authorId="0" shapeId="0" xr:uid="{9707262C-B057-4340-9082-3EEBBEB44606}">
      <text>
        <r>
          <rPr>
            <b/>
            <sz val="8"/>
            <color indexed="81"/>
            <rFont val="Tahoma"/>
            <family val="2"/>
          </rPr>
          <t xml:space="preserve">Renseigner le nom du mandataire.
pour les indivisions fournir le Mandat des co-indivisionnaires </t>
        </r>
      </text>
    </comment>
    <comment ref="I16" authorId="0" shapeId="0" xr:uid="{D0FC44FE-D04C-4919-BA8C-BB47BD0E80F9}">
      <text>
        <r>
          <rPr>
            <b/>
            <sz val="8"/>
            <color indexed="81"/>
            <rFont val="Tahoma"/>
            <family val="2"/>
          </rPr>
          <t xml:space="preserve">Renseigner le nom du mandataire.
pour les indivisions fournir le Mandat des co-indivisionnaires </t>
        </r>
      </text>
    </comment>
    <comment ref="I17" authorId="0" shapeId="0" xr:uid="{FACD358D-8B0D-43CE-87A2-F802271B6EDE}">
      <text>
        <r>
          <rPr>
            <b/>
            <sz val="8"/>
            <color indexed="81"/>
            <rFont val="Tahoma"/>
            <family val="2"/>
          </rPr>
          <t xml:space="preserve">Renseigner le nom du mandataire.
pour les indivisions fournir le Mandat des co-indivisionnaires </t>
        </r>
      </text>
    </comment>
    <comment ref="I18" authorId="0" shapeId="0" xr:uid="{B2E82370-9766-4317-B276-B061F4E310C5}">
      <text>
        <r>
          <rPr>
            <b/>
            <sz val="8"/>
            <color indexed="81"/>
            <rFont val="Tahoma"/>
            <family val="2"/>
          </rPr>
          <t xml:space="preserve">Renseigner le nom du mandataire.
pour les indivisions fournir le Mandat des co-indivisionnaires </t>
        </r>
      </text>
    </comment>
    <comment ref="I19" authorId="0" shapeId="0" xr:uid="{2F219267-8C11-4730-83D4-278C4A3A51CC}">
      <text>
        <r>
          <rPr>
            <b/>
            <sz val="8"/>
            <color indexed="81"/>
            <rFont val="Tahoma"/>
            <family val="2"/>
          </rPr>
          <t xml:space="preserve">Renseigner le nom du mandataire.
pour les indivisions fournir le Mandat des co-indivisionnaires </t>
        </r>
      </text>
    </comment>
    <comment ref="I20" authorId="0" shapeId="0" xr:uid="{77B15D2B-01AC-46EB-A7B6-9951581574BC}">
      <text>
        <r>
          <rPr>
            <b/>
            <sz val="8"/>
            <color indexed="81"/>
            <rFont val="Tahoma"/>
            <family val="2"/>
          </rPr>
          <t xml:space="preserve">Renseigner le nom du mandataire.
pour les indivisions fournir le Mandat des co-indivisionnaires </t>
        </r>
      </text>
    </comment>
    <comment ref="I21" authorId="0" shapeId="0" xr:uid="{A245C1B0-A066-4766-AC8C-F4CB01CCEAB5}">
      <text>
        <r>
          <rPr>
            <b/>
            <sz val="8"/>
            <color indexed="81"/>
            <rFont val="Tahoma"/>
            <family val="2"/>
          </rPr>
          <t xml:space="preserve">Renseigner le nom du mandataire.
pour les indivisions fournir le Mandat des co-indivisionnaires </t>
        </r>
      </text>
    </comment>
    <comment ref="I22" authorId="0" shapeId="0" xr:uid="{797CD584-4835-4D36-A147-E3099AECC032}">
      <text>
        <r>
          <rPr>
            <b/>
            <sz val="8"/>
            <color indexed="81"/>
            <rFont val="Tahoma"/>
            <family val="2"/>
          </rPr>
          <t xml:space="preserve">Renseigner le nom du mandataire.
pour les indivisions fournir le Mandat des co-indivisionnaires </t>
        </r>
      </text>
    </comment>
    <comment ref="I23" authorId="0" shapeId="0" xr:uid="{63451780-6D41-4F4E-BC28-681ED87184E3}">
      <text>
        <r>
          <rPr>
            <b/>
            <sz val="8"/>
            <color indexed="81"/>
            <rFont val="Tahoma"/>
            <family val="2"/>
          </rPr>
          <t xml:space="preserve">Renseigner le nom du mandataire.
pour les indivisions fournir le Mandat des co-indivisionnaires </t>
        </r>
      </text>
    </comment>
    <comment ref="I24" authorId="0" shapeId="0" xr:uid="{C599FADF-3819-467D-9BD7-0732D22BFC4D}">
      <text>
        <r>
          <rPr>
            <b/>
            <sz val="8"/>
            <color indexed="81"/>
            <rFont val="Tahoma"/>
            <family val="2"/>
          </rPr>
          <t xml:space="preserve">Renseigner le nom du mandataire.
pour les indivisions fournir le Mandat des co-indivisionnaires </t>
        </r>
      </text>
    </comment>
    <comment ref="I25" authorId="0" shapeId="0" xr:uid="{8BACCEB6-FEA2-493F-B543-6D1C439830FE}">
      <text>
        <r>
          <rPr>
            <b/>
            <sz val="8"/>
            <color indexed="81"/>
            <rFont val="Tahoma"/>
            <family val="2"/>
          </rPr>
          <t xml:space="preserve">Renseigner le nom du mandataire.
pour les indivisions fournir le Mandat des co-indivisionnaires </t>
        </r>
      </text>
    </comment>
    <comment ref="I26" authorId="0" shapeId="0" xr:uid="{A8719F30-787A-4EBF-9C5B-0B5B0BB63BF7}">
      <text>
        <r>
          <rPr>
            <b/>
            <sz val="8"/>
            <color indexed="81"/>
            <rFont val="Tahoma"/>
            <family val="2"/>
          </rPr>
          <t xml:space="preserve">Renseigner le nom du mandataire.
pour les indivisions fournir le Mandat des co-indivisionnaires </t>
        </r>
      </text>
    </comment>
    <comment ref="I27" authorId="0" shapeId="0" xr:uid="{5CA4687D-9CC2-4201-AAB2-2196F0910E58}">
      <text>
        <r>
          <rPr>
            <b/>
            <sz val="8"/>
            <color indexed="81"/>
            <rFont val="Tahoma"/>
            <family val="2"/>
          </rPr>
          <t xml:space="preserve">Renseigner le nom du mandataire.
pour les indivisions fournir le Mandat des co-indivisionnaires </t>
        </r>
      </text>
    </comment>
    <comment ref="I28" authorId="0" shapeId="0" xr:uid="{9CC13659-CF90-4D43-969B-417ADAF682D6}">
      <text>
        <r>
          <rPr>
            <b/>
            <sz val="8"/>
            <color indexed="81"/>
            <rFont val="Tahoma"/>
            <family val="2"/>
          </rPr>
          <t xml:space="preserve">Renseigner le nom du mandataire.
pour les indivisions fournir le Mandat des co-indivisionnaires </t>
        </r>
      </text>
    </comment>
  </commentList>
</comments>
</file>

<file path=xl/sharedStrings.xml><?xml version="1.0" encoding="utf-8"?>
<sst xmlns="http://schemas.openxmlformats.org/spreadsheetml/2006/main" count="660" uniqueCount="326">
  <si>
    <t>NOM DU PORTEUR DE LA DEMARCHE COLLECTIVE :</t>
  </si>
  <si>
    <t>CAMPAGNE(S) DE PLANTATION :</t>
  </si>
  <si>
    <t>Identification des planteurs</t>
  </si>
  <si>
    <t>AAP 2025 - PDL BOCAGE</t>
  </si>
  <si>
    <t>Objectif de ce tableau :</t>
  </si>
  <si>
    <t>Collecter des données sur les planteurs (indicateurs et statistiques)</t>
  </si>
  <si>
    <t xml:space="preserve">Si concerné, vérifier le caractère agricole des parcelles </t>
  </si>
  <si>
    <t>Les intitulés des colonnes entre parenthèses indiquent que la donnée n'est pas à fournir obligatoirement</t>
  </si>
  <si>
    <t>N° ordre</t>
  </si>
  <si>
    <t>Nom planteur (structure)</t>
  </si>
  <si>
    <t>(Interlocuteur)</t>
  </si>
  <si>
    <t>n° SIRET</t>
  </si>
  <si>
    <t>(Adresse)</t>
  </si>
  <si>
    <t>(Code postal)</t>
  </si>
  <si>
    <t>Commune</t>
  </si>
  <si>
    <t>(Téléphone)</t>
  </si>
  <si>
    <t>(Courriel)</t>
  </si>
  <si>
    <t>(Si exploitation, type de production)</t>
  </si>
  <si>
    <t>Surface du projet (ha)</t>
  </si>
  <si>
    <t>(Si exploitation,SAU)</t>
  </si>
  <si>
    <t>EARL de la haie</t>
  </si>
  <si>
    <t>Mixte (animal et végétal)</t>
  </si>
  <si>
    <t>EXEMPLES
Lignes à supprimer</t>
  </si>
  <si>
    <t>M.D Platane</t>
  </si>
  <si>
    <t>CAMPAGNE DE PLANTATION :</t>
  </si>
  <si>
    <t>Localisation par parcelle et propriétaire</t>
  </si>
  <si>
    <t>Identifier la localisation des investissements et le propriétaire des parcelles pour faire le lien avec les autorisations</t>
  </si>
  <si>
    <t>Faire une ligne par haie et/ou par parcelle</t>
  </si>
  <si>
    <t>Nom planteur</t>
  </si>
  <si>
    <t>Type d'investissements</t>
  </si>
  <si>
    <t>identifiant cartographique</t>
  </si>
  <si>
    <t>Surface agricole</t>
  </si>
  <si>
    <t>Si agricole, îlot PAC</t>
  </si>
  <si>
    <t>(Code INSEE)</t>
  </si>
  <si>
    <t>Parcelle</t>
  </si>
  <si>
    <t>Oui/Non</t>
  </si>
  <si>
    <t>Section / N°</t>
  </si>
  <si>
    <t>Nouvelle haie</t>
  </si>
  <si>
    <t>BEN1_HAIE1</t>
  </si>
  <si>
    <t>Oui</t>
  </si>
  <si>
    <t>LA FEUILLEE</t>
  </si>
  <si>
    <t>M. DUPONT</t>
  </si>
  <si>
    <t>ZA</t>
  </si>
  <si>
    <t>Regarnissage haie</t>
  </si>
  <si>
    <t>M. DUBOIS</t>
  </si>
  <si>
    <t>Lignes à supprimer</t>
  </si>
  <si>
    <t>BEN1_HAIE2</t>
  </si>
  <si>
    <t>Bosquet</t>
  </si>
  <si>
    <t>BEN2_BOSQ1</t>
  </si>
  <si>
    <t>Non</t>
  </si>
  <si>
    <t>Agroforesterie</t>
  </si>
  <si>
    <t>BEN2_AGRO1</t>
  </si>
  <si>
    <t>BEN2_HAIE1</t>
  </si>
  <si>
    <t>PORTEUR DE LA DEMARCHE COLLECTIVE :</t>
  </si>
  <si>
    <t>Projet technico-économique haie - détail par planteur</t>
  </si>
  <si>
    <t>Type de travaux</t>
  </si>
  <si>
    <t>Forfait / arbre</t>
  </si>
  <si>
    <t>Identifier chaque investissement de plantations haies/bosquets et le coût éligible afférent</t>
  </si>
  <si>
    <t>Nouvelle haie à plat</t>
  </si>
  <si>
    <t>Faire une ligne par élément planté pour chaque planteur</t>
  </si>
  <si>
    <t>Nouvelle haie sur talus</t>
  </si>
  <si>
    <t>Supplément de 4,50 € par arbre sur talus</t>
  </si>
  <si>
    <t>Identifiant 
cartographique</t>
  </si>
  <si>
    <t>Nbre de rang haie 
(1= simple, 2=double...)</t>
  </si>
  <si>
    <t>Linéaire planté (ml) ou surface bosquet (ha)</t>
  </si>
  <si>
    <t>Linéaire développé (ml)</t>
  </si>
  <si>
    <t>Nombre d'arbres plantés</t>
  </si>
  <si>
    <t>Densité (plants par ml ou ha)</t>
  </si>
  <si>
    <t>Forfait</t>
  </si>
  <si>
    <t>Montant éligible HT
base forfaits</t>
  </si>
  <si>
    <t>0 (bosquet)</t>
  </si>
  <si>
    <t>Sous total</t>
  </si>
  <si>
    <t>Regarnissage</t>
  </si>
  <si>
    <t>TOTAL</t>
  </si>
  <si>
    <t>Liste des essences au global du projet</t>
  </si>
  <si>
    <t xml:space="preserve">Détailler les essences prévues et vérifier le taux de plants labellisés
Si vous ne disposez pas des informations des plants labellisés par essence, remplissez uniquement le total de plants labellisés en bas de tableau (pour rappel, vous devez vous engager sur 50% de plants labellisés au minimum) </t>
  </si>
  <si>
    <t>Liste des essences autorisées pour les projets agroforestiers au 13/05/2025</t>
  </si>
  <si>
    <t xml:space="preserve">Essences prévues </t>
  </si>
  <si>
    <t>Nombre de plants</t>
  </si>
  <si>
    <t>Plants labellisés</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</si>
  <si>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</si>
  <si>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</si>
  <si>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</si>
  <si>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</si>
  <si>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</si>
  <si>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</si>
  <si>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</si>
  <si>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</si>
  <si>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</si>
  <si>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</si>
  <si>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</si>
  <si>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</si>
  <si>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</si>
  <si>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</si>
  <si>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</si>
  <si>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</si>
  <si>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</si>
  <si>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</si>
  <si>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</si>
  <si>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Noisetier</t>
  </si>
  <si>
    <t>Corylus avellana L., 1753</t>
  </si>
  <si>
    <t>Néflier</t>
  </si>
  <si>
    <t>Crataegus germanica / Mespilus germanica</t>
  </si>
  <si>
    <t>Aubépine lisse / à 2 styles</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</si>
  <si>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</si>
  <si>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</si>
  <si>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</si>
  <si>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</si>
  <si>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</si>
  <si>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</si>
  <si>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</si>
  <si>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</si>
  <si>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</si>
  <si>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</si>
  <si>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
(Rhamnus frangula)</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</si>
  <si>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</si>
  <si>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</si>
  <si>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</si>
  <si>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</si>
  <si>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</si>
  <si>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</si>
  <si>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</si>
  <si>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</si>
  <si>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</si>
  <si>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</si>
  <si>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</si>
  <si>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</si>
  <si>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</si>
  <si>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</si>
  <si>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</si>
  <si>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</si>
  <si>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</si>
  <si>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</si>
  <si>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</si>
  <si>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</si>
  <si>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</si>
  <si>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</si>
  <si>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</si>
  <si>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</si>
  <si>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</si>
  <si>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</si>
  <si>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</si>
  <si>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</si>
  <si>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</si>
  <si>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</si>
  <si>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</si>
  <si>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</si>
  <si>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</si>
  <si>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</si>
  <si>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</si>
  <si>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</si>
  <si>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</si>
  <si>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</si>
  <si>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</si>
  <si>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</si>
  <si>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</si>
  <si>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</si>
  <si>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</si>
  <si>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</si>
  <si>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</si>
  <si>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</si>
  <si>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</si>
  <si>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</si>
  <si>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</si>
  <si>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</si>
  <si>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</si>
  <si>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</si>
  <si>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</si>
  <si>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</si>
  <si>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</si>
  <si>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</si>
  <si>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</si>
  <si>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</si>
  <si>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</si>
  <si>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</si>
  <si>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</si>
  <si>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</si>
  <si>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</si>
  <si>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</si>
  <si>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</si>
  <si>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</si>
  <si>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</si>
  <si>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</si>
  <si>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</si>
  <si>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</si>
  <si>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</si>
  <si>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</si>
  <si>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</si>
  <si>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</si>
  <si>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</si>
  <si>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</si>
  <si>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</si>
  <si>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</si>
  <si>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</si>
  <si>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</si>
  <si>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</si>
  <si>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</si>
  <si>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</si>
  <si>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</si>
  <si>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</si>
  <si>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</si>
  <si>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</si>
  <si>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</si>
  <si>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</si>
  <si>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</si>
  <si>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</si>
  <si>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</si>
  <si>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Abricotier</t>
  </si>
  <si>
    <t>Prunus armeniaca</t>
  </si>
  <si>
    <t>Amandier</t>
  </si>
  <si>
    <t>Prunus dulcis</t>
  </si>
  <si>
    <t>Cerisier</t>
  </si>
  <si>
    <t>Prunus cerasus</t>
  </si>
  <si>
    <t>Cognassier</t>
  </si>
  <si>
    <t>Cydonia Oblonga</t>
  </si>
  <si>
    <t>Pêcher</t>
  </si>
  <si>
    <t>Prunus persica</t>
  </si>
  <si>
    <t>Prunier</t>
  </si>
  <si>
    <t>Prunus domestica</t>
  </si>
  <si>
    <t>Châtaigner hydride</t>
  </si>
  <si>
    <t>Castanea Sativa X Crenata</t>
  </si>
  <si>
    <t>Total de plants du projet</t>
  </si>
  <si>
    <t>nombre de plants VL ou MFR</t>
  </si>
  <si>
    <t>% de plants VL/MFR</t>
  </si>
  <si>
    <t>% de fruitiers greffés</t>
  </si>
  <si>
    <t>% de hauts-jets (information indicative)</t>
  </si>
  <si>
    <t>Projet technico-économique agroforesterie - détail par planteur</t>
  </si>
  <si>
    <t>Identifier chaque investissement en agroforesterie et le coût éligible afférent</t>
  </si>
  <si>
    <t>Identifiant cartographique</t>
  </si>
  <si>
    <t>Densité</t>
  </si>
  <si>
    <t>Montant éligible base forfaits</t>
  </si>
  <si>
    <t>Aulne à feuilles en cœur</t>
  </si>
  <si>
    <t>Alnus cordata</t>
  </si>
  <si>
    <t xml:space="preserve">Chêne rouge d'Amérique </t>
  </si>
  <si>
    <t>Quercus rubra L.</t>
  </si>
  <si>
    <t>Févier d'Amérique (*)</t>
  </si>
  <si>
    <t>Gleditsia triacanthos</t>
  </si>
  <si>
    <t>Frêne commun (*)</t>
  </si>
  <si>
    <t>Fraxinus excelsior L., 1753*</t>
  </si>
  <si>
    <t>Noyer commun</t>
  </si>
  <si>
    <t>Juglans regia L.</t>
  </si>
  <si>
    <t>Noyers hybrides</t>
  </si>
  <si>
    <t>Juglans major/nigra X Regia noyer noir-Juglans nigra</t>
  </si>
  <si>
    <t>Orme Lutèce (hybride)</t>
  </si>
  <si>
    <t>Ulmus lutèce</t>
  </si>
  <si>
    <t>Peuplier</t>
  </si>
  <si>
    <t>Populus spp : Albelo, Blanc du Poitou, Dano, Flevo, Koster, I 45-51, Lambro, Muur, Soligo, Taro, Raspalje, Alcinde , Delgas, Dellinois, Delvignac, Dvina, Lena, Oglio, Ludo, Tucano</t>
  </si>
  <si>
    <t>Poirier</t>
  </si>
  <si>
    <t>Pyrus sp.</t>
  </si>
  <si>
    <t>Pommier sauvage / franc</t>
  </si>
  <si>
    <t>Robinier faux-acacia (*)</t>
  </si>
  <si>
    <t>Robinia pseudoacacia</t>
  </si>
  <si>
    <t>Castanea Sativa X crenata</t>
  </si>
  <si>
    <t>% Essences autorisée dans la limite de 10 % du nombre total d'arbres du projet (*)</t>
  </si>
  <si>
    <t>Projet technico-économique mares et RNA - détail par planteur</t>
  </si>
  <si>
    <r>
      <rPr>
        <i/>
        <sz val="11"/>
        <rFont val="Calibri"/>
        <family val="2"/>
      </rPr>
      <t>Sont éligibles les dépenses matérielles (prestation de service pour travaux, achat de matériel), nécessaires à la régénération naturelle ainsi que les études préalables</t>
    </r>
    <r>
      <rPr>
        <i/>
        <u/>
        <sz val="11"/>
        <rFont val="Calibri"/>
        <family val="2"/>
      </rPr>
      <t xml:space="preserve"> dans la limite de 20 % du montant des dépenses matérielles éligibles (et à l'exclusion des dépenses déjà financées via un projet d'animation)</t>
    </r>
  </si>
  <si>
    <t>Exploitation</t>
  </si>
  <si>
    <t>identifiant  cartographique</t>
  </si>
  <si>
    <t>Description dépense</t>
  </si>
  <si>
    <t>Dénomination Fournisseur retenu</t>
  </si>
  <si>
    <t>Montant présenté HT</t>
  </si>
  <si>
    <t>BEN1_RNA1</t>
  </si>
  <si>
    <t>Préparation de la bande</t>
  </si>
  <si>
    <t>Entreprise D</t>
  </si>
  <si>
    <t>achat de graines</t>
  </si>
  <si>
    <t>Entreprise X</t>
  </si>
  <si>
    <t>Etudes</t>
  </si>
  <si>
    <t>Entreprise Y</t>
  </si>
  <si>
    <t>Nombre</t>
  </si>
  <si>
    <t>Sécateur</t>
  </si>
  <si>
    <t>Tête d'abattage</t>
  </si>
  <si>
    <t>Synthèse projet par type d'investissement  et plan de financement prévisionnel</t>
  </si>
  <si>
    <t>Type d'investissement</t>
  </si>
  <si>
    <t>Nbre d'éléments</t>
  </si>
  <si>
    <t>Unité</t>
  </si>
  <si>
    <t>Montant HT éligible</t>
  </si>
  <si>
    <t>Financement Etat / Région demandé*</t>
  </si>
  <si>
    <r>
      <rPr>
        <b/>
        <sz val="11"/>
        <color theme="1"/>
        <rFont val="Calibri"/>
        <family val="2"/>
      </rPr>
      <t xml:space="preserve">Autre financeur 2 </t>
    </r>
    <r>
      <rPr>
        <b/>
        <sz val="11"/>
        <color rgb="FF000099"/>
        <rFont val="Calibri"/>
        <family val="2"/>
      </rPr>
      <t>(préciser) </t>
    </r>
    <r>
      <rPr>
        <b/>
        <sz val="11"/>
        <color theme="1"/>
        <rFont val="Calibri"/>
        <family val="2"/>
      </rPr>
      <t>:</t>
    </r>
  </si>
  <si>
    <r>
      <rPr>
        <b/>
        <sz val="11"/>
        <color theme="1"/>
        <rFont val="Calibri"/>
        <family val="2"/>
      </rPr>
      <t xml:space="preserve">Autre financeur 3 </t>
    </r>
    <r>
      <rPr>
        <b/>
        <sz val="11"/>
        <color rgb="FF000099"/>
        <rFont val="Calibri"/>
        <family val="2"/>
      </rPr>
      <t>(préciser</t>
    </r>
    <r>
      <rPr>
        <b/>
        <sz val="11"/>
        <color theme="1"/>
        <rFont val="Calibri"/>
        <family val="2"/>
      </rPr>
      <t>) :</t>
    </r>
  </si>
  <si>
    <t>Auto-financement</t>
  </si>
  <si>
    <t>Nouvelle haies</t>
  </si>
  <si>
    <t>Plants</t>
  </si>
  <si>
    <t>Arbres</t>
  </si>
  <si>
    <t xml:space="preserve">
</t>
  </si>
  <si>
    <t>* Le taux d'aide des financeurs publics est maximum de 80 % du montant éligible HT</t>
  </si>
  <si>
    <t>Je déclare respecter les engagements renseignés dans la demande d'aide dématérialisée</t>
  </si>
  <si>
    <t>Nom et qualité du signataire :</t>
  </si>
  <si>
    <t>Date et signature :</t>
  </si>
  <si>
    <t>PLANTEURS</t>
  </si>
  <si>
    <r>
      <rPr>
        <b/>
        <sz val="11"/>
        <color indexed="64"/>
        <rFont val="Calibri"/>
        <family val="2"/>
      </rPr>
      <t>MONTANTS PRÉSENT</t>
    </r>
    <r>
      <rPr>
        <b/>
        <sz val="11"/>
        <color indexed="64"/>
        <rFont val="Calibri"/>
        <family val="2"/>
      </rPr>
      <t>ÉS PAR PROJETS</t>
    </r>
  </si>
  <si>
    <t>TOTAUX PAR PLANTEURS</t>
  </si>
  <si>
    <t>N°</t>
  </si>
  <si>
    <t>NOM</t>
  </si>
  <si>
    <t>Haies</t>
  </si>
  <si>
    <t>TOTAL DES PROJETS</t>
  </si>
  <si>
    <t>N° PACAGE</t>
  </si>
  <si>
    <t>Déclarant PAC</t>
  </si>
  <si>
    <t>Cotisants de solidarité MSA</t>
  </si>
  <si>
    <t>SCEA des fruits frais</t>
  </si>
  <si>
    <t>Cotisant chefs d’exploitation MSA</t>
  </si>
  <si>
    <t>Autres cultures</t>
  </si>
  <si>
    <t>Autres herbivores</t>
  </si>
  <si>
    <t>Intérêt Nectar</t>
  </si>
  <si>
    <t>Intérêt Pollen</t>
  </si>
  <si>
    <r>
      <rPr>
        <b/>
        <sz val="11"/>
        <rFont val="Calibri"/>
        <family val="2"/>
        <scheme val="minor"/>
      </rPr>
      <t xml:space="preserve">Plants labellisés
</t>
    </r>
    <r>
      <rPr>
        <b/>
        <sz val="8"/>
        <rFont val="Calibri"/>
        <family val="2"/>
        <scheme val="minor"/>
      </rPr>
      <t>(Végétal local ou MFR)</t>
    </r>
  </si>
  <si>
    <t>🌢🌢</t>
  </si>
  <si>
    <t>❀</t>
  </si>
  <si>
    <t>❀❀</t>
  </si>
  <si>
    <t>🌢</t>
  </si>
  <si>
    <t>🌢🌢🌢</t>
  </si>
  <si>
    <t>❀❀❀</t>
  </si>
  <si>
    <r>
      <rPr>
        <b/>
        <sz val="11"/>
        <rFont val="Calibri"/>
        <family val="2"/>
        <scheme val="minor"/>
      </rPr>
      <t>Variétés greffées des essences ci-dessus également éligibles ainsi que les fruitiers greffés de variétés rustiques
(dans la limite de</t>
    </r>
    <r>
      <rPr>
        <b/>
        <sz val="11"/>
        <color indexed="2"/>
        <rFont val="Calibri"/>
        <family val="2"/>
        <scheme val="minor"/>
      </rPr>
      <t xml:space="preserve"> </t>
    </r>
    <r>
      <rPr>
        <b/>
        <u/>
        <sz val="11"/>
        <rFont val="Calibri"/>
        <family val="2"/>
        <scheme val="minor"/>
      </rPr>
      <t>20%</t>
    </r>
    <r>
      <rPr>
        <b/>
        <sz val="11"/>
        <rFont val="Calibri"/>
        <family val="2"/>
        <scheme val="minor"/>
      </rPr>
      <t>)</t>
    </r>
  </si>
  <si>
    <r>
      <t>Variétés greffées des essences ci-dessus également éligibles ainsi que les fruitiers greffés de variétés rustiques 
(dans la limite de</t>
    </r>
    <r>
      <rPr>
        <b/>
        <sz val="11"/>
        <color indexed="2"/>
        <rFont val="Calibri"/>
        <family val="2"/>
        <scheme val="minor"/>
      </rPr>
      <t xml:space="preserve"> </t>
    </r>
    <r>
      <rPr>
        <b/>
        <u/>
        <sz val="11"/>
        <rFont val="Calibri"/>
        <family val="2"/>
        <scheme val="minor"/>
      </rPr>
      <t>20%</t>
    </r>
    <r>
      <rPr>
        <b/>
        <sz val="11"/>
        <rFont val="Calibri"/>
        <family val="2"/>
        <scheme val="minor"/>
      </rPr>
      <t>)</t>
    </r>
  </si>
  <si>
    <t>Du</t>
  </si>
  <si>
    <t>au</t>
  </si>
  <si>
    <t>La Commune X</t>
  </si>
  <si>
    <t>Matériel d'entretien du bocage</t>
  </si>
  <si>
    <t>Nom de naissance du propriétaire (cadastre)</t>
  </si>
  <si>
    <t>Période prévisionnelle des travaux
(le projet ne doit pas démarrer avant le dépôt du dossier)</t>
  </si>
  <si>
    <t>Statut du planteur</t>
  </si>
  <si>
    <t xml:space="preserve">Projet technico-économique matériel </t>
  </si>
  <si>
    <t>Identifier chaque investissement en acquisition de matériel d'entretien du bocage et le coût éligible afférent</t>
  </si>
  <si>
    <t>Forfait en vigueur au 01/04/2025</t>
  </si>
  <si>
    <t>Montant éligible pour un  matériel</t>
  </si>
  <si>
    <t>Type de dépense</t>
  </si>
  <si>
    <t>EXEMPLES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</si>
</sst>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_-;_-@_-"/>
    <numFmt numFmtId="165" formatCode="_-* #,##0.00&quot; €&quot;_-;\-* #,##0.00&quot; €&quot;_-;_-* \-??&quot; €&quot;_-;_-@_-"/>
    <numFmt numFmtId="166" formatCode="0\ %"/>
    <numFmt numFmtId="167" formatCode="#,##0.00&quot; €&quot;"/>
    <numFmt numFmtId="168" formatCode="#,##0.00&quot; €&quot;;[Red]\-#,##0.00&quot; €&quot;"/>
    <numFmt numFmtId="169" formatCode="_-* #,##0.00\ [$€-40C]_-;\-* #,##0.00\ [$€-40C]_-;_-* \-??\ [$€-40C]_-;_-@_-"/>
    <numFmt numFmtId="170" formatCode="_-* #,##0_-;\-* #,##0_-;_-* \-??_-;_-@_-"/>
    <numFmt numFmtId="171" formatCode="#,##0_ ;\-#,##0\ "/>
    <numFmt numFmtId="172" formatCode="#,##0.00\ [$€-40C];[Red]\-#,##0.00\ [$€-40C];&quot;-  €&quot;"/>
    <numFmt numFmtId="173" formatCode="_-* #,##0_-;\-* #,##0_-;_-* &quot;-&quot;??_-;_-@_-"/>
  </numFmts>
  <fonts count="42" x14ac:knownFonts="1">
    <font>
      <sz val="11"/>
      <color theme="1"/>
      <name val="Calibri"/>
    </font>
    <font>
      <sz val="11"/>
      <color theme="1"/>
      <name val="Calibri"/>
      <family val="2"/>
      <scheme val="minor"/>
    </font>
    <font>
      <b/>
      <sz val="11"/>
      <color theme="1"/>
      <name val="Calibri"/>
      <family val="2"/>
    </font>
    <font>
      <b/>
      <sz val="12"/>
      <color theme="1"/>
      <name val="Calibri"/>
      <family val="2"/>
    </font>
    <font>
      <b/>
      <u/>
      <sz val="11"/>
      <color theme="1"/>
      <name val="Calibri"/>
      <family val="2"/>
    </font>
    <font>
      <sz val="11"/>
      <color indexed="2"/>
      <name val="Calibri"/>
      <family val="2"/>
    </font>
    <font>
      <b/>
      <sz val="11"/>
      <color rgb="FF000099"/>
      <name val="Calibri"/>
      <family val="2"/>
    </font>
    <font>
      <b/>
      <i/>
      <sz val="11"/>
      <color theme="1"/>
      <name val="Calibri"/>
      <family val="2"/>
    </font>
    <font>
      <i/>
      <sz val="11"/>
      <color theme="1"/>
      <name val="Calibri"/>
      <family val="2"/>
    </font>
    <font>
      <b/>
      <sz val="11"/>
      <name val="Calibri"/>
      <family val="2"/>
    </font>
    <font>
      <sz val="11"/>
      <name val="Calibri"/>
      <family val="2"/>
    </font>
    <font>
      <i/>
      <sz val="11"/>
      <name val="Calibri"/>
      <family val="2"/>
    </font>
    <font>
      <b/>
      <sz val="11"/>
      <color indexed="64"/>
      <name val="Calibri"/>
      <family val="2"/>
    </font>
    <font>
      <b/>
      <i/>
      <sz val="11"/>
      <color indexed="64"/>
      <name val="Calibri"/>
      <family val="2"/>
    </font>
    <font>
      <strike/>
      <sz val="11"/>
      <color indexed="2"/>
      <name val="Calibri"/>
      <family val="2"/>
    </font>
    <font>
      <sz val="11"/>
      <color theme="2" tint="-9.9978637043366805E-2"/>
      <name val="Calibri"/>
      <family val="2"/>
    </font>
    <font>
      <u/>
      <sz val="11"/>
      <color theme="1"/>
      <name val="Calibri"/>
      <family val="2"/>
    </font>
    <font>
      <b/>
      <sz val="11"/>
      <color indexed="2"/>
      <name val="Calibri"/>
      <family val="2"/>
    </font>
    <font>
      <i/>
      <strike/>
      <sz val="11"/>
      <color indexed="2"/>
      <name val="Calibri"/>
      <family val="2"/>
    </font>
    <font>
      <b/>
      <i/>
      <sz val="11"/>
      <color theme="2" tint="-9.9978637043366805E-2"/>
      <name val="Calibri"/>
      <family val="2"/>
    </font>
    <font>
      <sz val="11"/>
      <color indexed="64"/>
      <name val="Calibri"/>
      <family val="2"/>
    </font>
    <font>
      <b/>
      <sz val="11"/>
      <color theme="1" tint="0.24988555558946501"/>
      <name val="Calibri"/>
      <family val="2"/>
    </font>
    <font>
      <b/>
      <u/>
      <sz val="11"/>
      <color indexed="64"/>
      <name val="Calibri"/>
      <family val="2"/>
    </font>
    <font>
      <i/>
      <sz val="11"/>
      <color theme="2" tint="-9.9978637043366805E-2"/>
      <name val="Calibri"/>
      <family val="2"/>
    </font>
    <font>
      <b/>
      <u/>
      <sz val="12"/>
      <color theme="1"/>
      <name val="Calibri"/>
      <family val="2"/>
    </font>
    <font>
      <b/>
      <sz val="12"/>
      <name val="Calibri"/>
      <family val="2"/>
    </font>
    <font>
      <sz val="11"/>
      <color theme="1"/>
      <name val="Calibri"/>
      <family val="2"/>
    </font>
    <font>
      <i/>
      <u/>
      <sz val="11"/>
      <name val="Calibri"/>
      <family val="2"/>
    </font>
    <font>
      <b/>
      <sz val="11"/>
      <color theme="1"/>
      <name val="Calibri"/>
      <family val="2"/>
      <scheme val="minor"/>
    </font>
    <font>
      <b/>
      <sz val="8"/>
      <color indexed="81"/>
      <name val="Tahoma"/>
      <family val="2"/>
    </font>
    <font>
      <b/>
      <sz val="11"/>
      <name val="Calibri"/>
      <family val="2"/>
      <scheme val="minor"/>
    </font>
    <font>
      <b/>
      <sz val="8"/>
      <name val="Calibri"/>
      <family val="2"/>
      <scheme val="minor"/>
    </font>
    <font>
      <i/>
      <sz val="8"/>
      <color theme="1"/>
      <name val="Calibri"/>
      <family val="2"/>
      <scheme val="minor"/>
    </font>
    <font>
      <sz val="8"/>
      <color theme="1"/>
      <name val="Calibri"/>
      <family val="2"/>
      <scheme val="minor"/>
    </font>
    <font>
      <b/>
      <sz val="11"/>
      <color indexed="2"/>
      <name val="Calibri"/>
      <family val="2"/>
      <scheme val="minor"/>
    </font>
    <font>
      <b/>
      <u/>
      <sz val="11"/>
      <name val="Calibri"/>
      <family val="2"/>
      <scheme val="minor"/>
    </font>
    <font>
      <sz val="11"/>
      <name val="Calibri"/>
      <family val="2"/>
      <scheme val="minor"/>
    </font>
    <font>
      <i/>
      <sz val="8"/>
      <color indexed="64"/>
      <name val="Calibri"/>
      <family val="2"/>
      <scheme val="minor"/>
    </font>
    <font>
      <sz val="8"/>
      <color indexed="64"/>
      <name val="Calibri"/>
      <family val="2"/>
      <scheme val="minor"/>
    </font>
    <font>
      <sz val="11"/>
      <color indexed="64"/>
      <name val="Calibri"/>
      <family val="2"/>
      <scheme val="minor"/>
    </font>
    <font>
      <i/>
      <sz val="8"/>
      <name val="Calibri"/>
      <family val="2"/>
      <scheme val="minor"/>
    </font>
    <font>
      <i/>
      <sz val="11"/>
      <color indexed="64"/>
      <name val="Calibri"/>
      <family val="2"/>
    </font>
  </fonts>
  <fills count="26">
    <fill>
      <patternFill patternType="none"/>
    </fill>
    <fill>
      <patternFill patternType="gray125"/>
    </fill>
    <fill>
      <patternFill patternType="solid">
        <fgColor theme="9" tint="0.79989013336588644"/>
        <bgColor rgb="FFDDE8CB"/>
      </patternFill>
    </fill>
    <fill>
      <patternFill patternType="solid">
        <fgColor theme="3" tint="0.79989013336588644"/>
        <bgColor rgb="FFD9D9D9"/>
      </patternFill>
    </fill>
    <fill>
      <patternFill patternType="solid">
        <fgColor theme="0" tint="-0.14999847407452621"/>
        <bgColor rgb="FFD6DCE5"/>
      </patternFill>
    </fill>
    <fill>
      <patternFill patternType="solid">
        <fgColor theme="8" tint="0.79989013336588644"/>
        <bgColor rgb="FFE2F0D9"/>
      </patternFill>
    </fill>
    <fill>
      <patternFill patternType="solid">
        <fgColor theme="5" tint="0.79989013336588644"/>
        <bgColor rgb="FFFFF2CC"/>
      </patternFill>
    </fill>
    <fill>
      <patternFill patternType="solid">
        <fgColor theme="2" tint="-0.499984740745262"/>
        <bgColor indexed="54"/>
      </patternFill>
    </fill>
    <fill>
      <patternFill patternType="solid">
        <fgColor theme="7" tint="0.79989013336588644"/>
        <bgColor rgb="FFFBE5D6"/>
      </patternFill>
    </fill>
    <fill>
      <patternFill patternType="solid">
        <fgColor theme="7"/>
        <bgColor indexed="52"/>
      </patternFill>
    </fill>
    <fill>
      <patternFill patternType="solid">
        <fgColor rgb="FF41B956"/>
        <bgColor indexed="49"/>
      </patternFill>
    </fill>
    <fill>
      <patternFill patternType="solid">
        <fgColor rgb="FFD4EA6B"/>
        <bgColor rgb="FFBBE33D"/>
      </patternFill>
    </fill>
    <fill>
      <patternFill patternType="solid">
        <fgColor rgb="FFDDE8CB"/>
        <bgColor rgb="FFE2F0D9"/>
      </patternFill>
    </fill>
    <fill>
      <patternFill patternType="solid">
        <fgColor rgb="FFBBE33D"/>
        <bgColor rgb="FFD4EA6B"/>
      </patternFill>
    </fill>
    <fill>
      <patternFill patternType="solid">
        <fgColor theme="2" tint="-9.9978637043366805E-2"/>
        <bgColor indexed="24"/>
      </patternFill>
    </fill>
    <fill>
      <patternFill patternType="solid">
        <fgColor theme="2" tint="-9.9978637043366805E-2"/>
        <bgColor indexed="64"/>
      </patternFill>
    </fill>
    <fill>
      <patternFill patternType="solid">
        <fgColor rgb="FF92D050"/>
        <bgColor indexed="64"/>
      </patternFill>
    </fill>
    <fill>
      <patternFill patternType="solid">
        <fgColor theme="9" tint="0.79998168889431442"/>
        <bgColor theme="9" tint="0.79998168889431442"/>
      </patternFill>
    </fill>
    <fill>
      <patternFill patternType="solid">
        <fgColor rgb="FFD9D9D9"/>
        <bgColor rgb="FFD9D9D9"/>
      </patternFill>
    </fill>
    <fill>
      <patternFill patternType="solid">
        <fgColor theme="0" tint="-0.14999847407452621"/>
        <bgColor theme="0" tint="-0.14999847407452621"/>
      </patternFill>
    </fill>
    <fill>
      <patternFill patternType="solid">
        <fgColor theme="0" tint="-0.249977111117893"/>
        <bgColor theme="0" tint="-0.249977111117893"/>
      </patternFill>
    </fill>
    <fill>
      <patternFill patternType="solid">
        <fgColor theme="8" tint="0.79998168889431442"/>
        <bgColor theme="8" tint="0.79998168889431442"/>
      </patternFill>
    </fill>
    <fill>
      <patternFill patternType="solid">
        <fgColor theme="9" tint="0.79998168889431442"/>
        <bgColor indexed="64"/>
      </patternFill>
    </fill>
    <fill>
      <patternFill patternType="solid">
        <fgColor rgb="FFBFBFBF"/>
        <bgColor rgb="FFBFBFBF"/>
      </patternFill>
    </fill>
    <fill>
      <patternFill patternType="solid">
        <fgColor theme="2" tint="-9.9978637043366805E-2"/>
        <bgColor rgb="FFD6DCE5"/>
      </patternFill>
    </fill>
    <fill>
      <patternFill patternType="solid">
        <fgColor rgb="FFFFFF00"/>
        <bgColor indexed="64"/>
      </patternFill>
    </fill>
  </fills>
  <borders count="38">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medium">
        <color theme="1"/>
      </right>
      <top style="medium">
        <color theme="1"/>
      </top>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medium">
        <color theme="1"/>
      </top>
      <bottom style="medium">
        <color theme="1"/>
      </bottom>
      <diagonal/>
    </border>
    <border>
      <left/>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theme="1"/>
      </left>
      <right style="thin">
        <color theme="1"/>
      </right>
      <top/>
      <bottom/>
      <diagonal/>
    </border>
    <border>
      <left style="thin">
        <color theme="1"/>
      </left>
      <right/>
      <top style="medium">
        <color theme="1"/>
      </top>
      <bottom/>
      <diagonal/>
    </border>
    <border>
      <left/>
      <right style="medium">
        <color theme="1"/>
      </right>
      <top style="medium">
        <color theme="1"/>
      </top>
      <bottom/>
      <diagonal/>
    </border>
    <border>
      <left style="thin">
        <color theme="1"/>
      </left>
      <right/>
      <top/>
      <bottom/>
      <diagonal/>
    </border>
    <border>
      <left style="thin">
        <color theme="1"/>
      </left>
      <right/>
      <top/>
      <bottom style="thin">
        <color theme="1"/>
      </bottom>
      <diagonal/>
    </border>
    <border>
      <left/>
      <right style="medium">
        <color theme="1"/>
      </right>
      <top/>
      <bottom style="thin">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s>
  <cellStyleXfs count="12">
    <xf numFmtId="0" fontId="0" fillId="0" borderId="0"/>
    <xf numFmtId="164" fontId="26" fillId="0" borderId="0" applyBorder="0" applyProtection="0"/>
    <xf numFmtId="165" fontId="26" fillId="0" borderId="0" applyBorder="0" applyProtection="0"/>
    <xf numFmtId="166" fontId="26" fillId="0" borderId="0" applyBorder="0" applyProtection="0"/>
    <xf numFmtId="164" fontId="26" fillId="0" borderId="0" applyBorder="0" applyProtection="0"/>
    <xf numFmtId="0" fontId="26" fillId="0" borderId="0"/>
    <xf numFmtId="0" fontId="26" fillId="0" borderId="0" applyBorder="0" applyProtection="0"/>
    <xf numFmtId="0" fontId="26" fillId="0" borderId="0" applyBorder="0" applyProtection="0"/>
    <xf numFmtId="0" fontId="26" fillId="0" borderId="0" applyBorder="0" applyProtection="0"/>
    <xf numFmtId="0" fontId="26" fillId="0" borderId="0" applyBorder="0" applyProtection="0">
      <alignment horizontal="left"/>
    </xf>
    <xf numFmtId="0" fontId="2" fillId="0" borderId="0" applyBorder="0" applyProtection="0">
      <alignment horizontal="left"/>
    </xf>
    <xf numFmtId="0" fontId="2" fillId="0" borderId="0" applyBorder="0" applyProtection="0"/>
  </cellStyleXfs>
  <cellXfs count="324">
    <xf numFmtId="0" fontId="0" fillId="0" borderId="0" xfId="0"/>
    <xf numFmtId="0" fontId="0" fillId="0" borderId="0" xfId="0" applyProtection="1">
      <protection locked="0"/>
    </xf>
    <xf numFmtId="164" fontId="26" fillId="0" borderId="0" xfId="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Font="1" applyAlignment="1" applyProtection="1">
      <alignment vertical="center"/>
      <protection locked="0"/>
    </xf>
    <xf numFmtId="164" fontId="26" fillId="0" borderId="0" xfId="1" applyAlignment="1" applyProtection="1">
      <alignment horizontal="center" vertical="center"/>
    </xf>
    <xf numFmtId="164" fontId="2" fillId="2" borderId="1" xfId="1" applyFont="1" applyFill="1" applyBorder="1" applyAlignment="1" applyProtection="1">
      <alignment horizontal="center" vertical="center" wrapText="1"/>
    </xf>
    <xf numFmtId="0" fontId="0" fillId="0" borderId="0" xfId="0" applyAlignment="1" applyProtection="1">
      <alignment vertical="center"/>
      <protection locked="0"/>
    </xf>
    <xf numFmtId="0" fontId="0" fillId="0" borderId="1" xfId="0" applyBorder="1" applyProtection="1">
      <protection locked="0"/>
    </xf>
    <xf numFmtId="0" fontId="11" fillId="0" borderId="1" xfId="0" applyFont="1" applyBorder="1" applyProtection="1">
      <protection locked="0"/>
    </xf>
    <xf numFmtId="164" fontId="26" fillId="0" borderId="0" xfId="1" applyProtection="1">
      <protection locked="0"/>
    </xf>
    <xf numFmtId="164" fontId="26" fillId="0" borderId="0" xfId="1" applyProtection="1"/>
    <xf numFmtId="164" fontId="2" fillId="5" borderId="1" xfId="1" applyFont="1" applyFill="1" applyBorder="1" applyAlignment="1" applyProtection="1">
      <alignment horizontal="center" vertical="center" wrapText="1"/>
    </xf>
    <xf numFmtId="0" fontId="0" fillId="0" borderId="0" xfId="0" applyAlignment="1">
      <alignment horizontal="center" vertical="center"/>
    </xf>
    <xf numFmtId="0" fontId="10" fillId="0" borderId="0" xfId="0" applyFont="1" applyProtection="1">
      <protection locked="0"/>
    </xf>
    <xf numFmtId="169" fontId="7" fillId="0" borderId="1" xfId="1" applyNumberFormat="1" applyFont="1" applyBorder="1" applyAlignment="1" applyProtection="1">
      <alignment vertical="center"/>
    </xf>
    <xf numFmtId="169" fontId="7" fillId="0" borderId="3" xfId="1" applyNumberFormat="1" applyFont="1" applyBorder="1" applyAlignment="1" applyProtection="1">
      <alignment vertical="center"/>
    </xf>
    <xf numFmtId="170" fontId="2" fillId="0" borderId="12" xfId="1" applyNumberFormat="1" applyFont="1" applyBorder="1" applyProtection="1"/>
    <xf numFmtId="169" fontId="2" fillId="0" borderId="8" xfId="1" applyNumberFormat="1" applyFont="1" applyBorder="1" applyProtection="1"/>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168" fontId="0" fillId="0" borderId="0" xfId="0" applyNumberFormat="1" applyAlignment="1" applyProtection="1">
      <alignment horizontal="center"/>
      <protection locked="0"/>
    </xf>
    <xf numFmtId="0" fontId="2" fillId="0" borderId="1" xfId="0" applyFont="1" applyBorder="1" applyProtection="1">
      <protection locked="0"/>
    </xf>
    <xf numFmtId="0" fontId="2" fillId="4" borderId="1" xfId="0" applyFont="1" applyFill="1" applyBorder="1" applyProtection="1">
      <protection locked="0"/>
    </xf>
    <xf numFmtId="165" fontId="2" fillId="0" borderId="1" xfId="2" applyFont="1" applyBorder="1" applyProtection="1"/>
    <xf numFmtId="0" fontId="0" fillId="0" borderId="1" xfId="0" applyBorder="1" applyAlignment="1" applyProtection="1">
      <alignment horizont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protection locked="0"/>
    </xf>
    <xf numFmtId="0" fontId="22" fillId="0" borderId="0" xfId="0" applyFont="1" applyAlignment="1">
      <alignment vertical="top"/>
    </xf>
    <xf numFmtId="0" fontId="11" fillId="0" borderId="13" xfId="0" applyFont="1" applyBorder="1" applyAlignment="1">
      <alignment horizontal="left" vertical="center"/>
    </xf>
    <xf numFmtId="0" fontId="0" fillId="0" borderId="13" xfId="0" applyBorder="1" applyAlignment="1">
      <alignment horizontal="left" vertical="center"/>
    </xf>
    <xf numFmtId="0" fontId="2"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23" fillId="0" borderId="1" xfId="0" applyFont="1" applyBorder="1"/>
    <xf numFmtId="169" fontId="23" fillId="0" borderId="1" xfId="0" applyNumberFormat="1" applyFont="1" applyBorder="1"/>
    <xf numFmtId="0" fontId="17" fillId="0" borderId="0" xfId="0" applyFont="1" applyAlignment="1" applyProtection="1">
      <alignment horizontal="center" vertical="center"/>
      <protection locked="0"/>
    </xf>
    <xf numFmtId="0" fontId="23" fillId="0" borderId="3" xfId="0" applyFont="1" applyBorder="1"/>
    <xf numFmtId="0" fontId="23" fillId="0" borderId="0" xfId="0" applyFont="1"/>
    <xf numFmtId="169" fontId="23" fillId="0" borderId="3" xfId="0" applyNumberFormat="1" applyFont="1" applyBorder="1"/>
    <xf numFmtId="169" fontId="11" fillId="0" borderId="1" xfId="0" applyNumberFormat="1" applyFont="1" applyBorder="1" applyProtection="1">
      <protection locked="0"/>
    </xf>
    <xf numFmtId="0" fontId="11" fillId="0" borderId="0" xfId="0" applyFont="1" applyProtection="1">
      <protection locked="0"/>
    </xf>
    <xf numFmtId="169" fontId="2" fillId="0" borderId="1" xfId="0" applyNumberFormat="1" applyFont="1" applyBorder="1"/>
    <xf numFmtId="0" fontId="2" fillId="0" borderId="0" xfId="0" applyFont="1" applyProtection="1">
      <protection locked="0"/>
    </xf>
    <xf numFmtId="0" fontId="0" fillId="0" borderId="0" xfId="0" applyAlignment="1" applyProtection="1">
      <alignment horizontal="center"/>
      <protection locked="0"/>
    </xf>
    <xf numFmtId="0" fontId="24" fillId="0" borderId="0" xfId="0" applyFont="1" applyAlignment="1" applyProtection="1">
      <alignment vertical="center"/>
      <protection locked="0"/>
    </xf>
    <xf numFmtId="169" fontId="0" fillId="9" borderId="1" xfId="0" applyNumberFormat="1" applyFill="1" applyBorder="1" applyProtection="1">
      <protection locked="0"/>
    </xf>
    <xf numFmtId="169" fontId="2" fillId="4" borderId="1" xfId="0" applyNumberFormat="1" applyFont="1" applyFill="1" applyBorder="1" applyAlignment="1" applyProtection="1">
      <alignment wrapText="1"/>
      <protection locked="0"/>
    </xf>
    <xf numFmtId="171" fontId="2" fillId="0" borderId="0" xfId="0" applyNumberFormat="1" applyFont="1" applyAlignment="1" applyProtection="1">
      <alignment horizontal="center"/>
      <protection locked="0"/>
    </xf>
    <xf numFmtId="169" fontId="2" fillId="0" borderId="0" xfId="0" applyNumberFormat="1" applyFont="1" applyProtection="1">
      <protection locked="0"/>
    </xf>
    <xf numFmtId="169" fontId="0" fillId="0" borderId="0" xfId="0" applyNumberFormat="1" applyProtection="1">
      <protection locked="0"/>
    </xf>
    <xf numFmtId="0" fontId="0" fillId="11" borderId="1" xfId="0" applyFill="1" applyBorder="1" applyAlignment="1">
      <alignment horizontal="center" vertical="center"/>
    </xf>
    <xf numFmtId="172" fontId="0" fillId="12" borderId="1" xfId="0" applyNumberFormat="1" applyFill="1" applyBorder="1"/>
    <xf numFmtId="172" fontId="2" fillId="13" borderId="1" xfId="0" applyNumberFormat="1" applyFont="1" applyFill="1" applyBorder="1"/>
    <xf numFmtId="172" fontId="2" fillId="13" borderId="4" xfId="0" applyNumberFormat="1" applyFont="1" applyFill="1" applyBorder="1" applyAlignment="1">
      <alignment horizontal="center" vertical="center"/>
    </xf>
    <xf numFmtId="0" fontId="10" fillId="14" borderId="1" xfId="0" applyFont="1" applyFill="1" applyBorder="1"/>
    <xf numFmtId="164" fontId="11" fillId="14" borderId="1" xfId="1" applyFont="1" applyFill="1" applyBorder="1" applyAlignment="1" applyProtection="1">
      <alignment horizontal="center" vertical="center"/>
    </xf>
    <xf numFmtId="0" fontId="10" fillId="14" borderId="1" xfId="0" applyFont="1" applyFill="1" applyBorder="1" applyAlignment="1">
      <alignment horizontal="center" vertical="center"/>
    </xf>
    <xf numFmtId="169" fontId="11" fillId="14" borderId="1" xfId="1" applyNumberFormat="1" applyFont="1" applyFill="1" applyBorder="1" applyAlignment="1" applyProtection="1">
      <alignment vertical="center"/>
    </xf>
    <xf numFmtId="165" fontId="11" fillId="14" borderId="1" xfId="2" applyFont="1" applyFill="1" applyBorder="1" applyProtection="1"/>
    <xf numFmtId="172" fontId="10" fillId="14" borderId="1" xfId="0" applyNumberFormat="1" applyFont="1" applyFill="1" applyBorder="1"/>
    <xf numFmtId="172" fontId="9" fillId="14" borderId="1" xfId="0" applyNumberFormat="1" applyFont="1" applyFill="1" applyBorder="1"/>
    <xf numFmtId="0" fontId="6" fillId="0" borderId="0" xfId="0" applyFont="1" applyProtection="1">
      <protection locked="0"/>
    </xf>
    <xf numFmtId="0" fontId="2" fillId="0" borderId="0" xfId="0" applyFont="1" applyAlignment="1" applyProtection="1">
      <alignment vertical="center"/>
      <protection locked="0"/>
    </xf>
    <xf numFmtId="173" fontId="0" fillId="0" borderId="19" xfId="1" applyNumberFormat="1" applyFont="1" applyBorder="1" applyAlignment="1" applyProtection="1">
      <alignment horizontal="center"/>
      <protection locked="0"/>
    </xf>
    <xf numFmtId="0" fontId="0" fillId="0" borderId="19" xfId="0" applyBorder="1" applyAlignment="1" applyProtection="1">
      <alignment horizontal="center"/>
      <protection locked="0"/>
    </xf>
    <xf numFmtId="173" fontId="28" fillId="20" borderId="19" xfId="0" applyNumberFormat="1" applyFont="1" applyFill="1" applyBorder="1" applyAlignment="1" applyProtection="1">
      <alignment horizontal="center"/>
      <protection locked="0"/>
    </xf>
    <xf numFmtId="10" fontId="0" fillId="0" borderId="19" xfId="3" applyNumberFormat="1" applyFont="1" applyBorder="1" applyAlignment="1" applyProtection="1">
      <alignment horizontal="center"/>
      <protection locked="0"/>
    </xf>
    <xf numFmtId="10" fontId="28" fillId="0" borderId="19" xfId="3" applyNumberFormat="1" applyFont="1" applyBorder="1" applyAlignment="1" applyProtection="1">
      <alignment horizontal="center"/>
      <protection locked="0"/>
    </xf>
    <xf numFmtId="164" fontId="0" fillId="0" borderId="0" xfId="1" applyFont="1" applyProtection="1">
      <protection locked="0"/>
    </xf>
    <xf numFmtId="0" fontId="36" fillId="0" borderId="19"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40" fillId="0" borderId="21" xfId="0" applyFont="1" applyBorder="1" applyAlignment="1" applyProtection="1">
      <alignment horizontal="left" vertical="center" wrapText="1"/>
      <protection locked="0"/>
    </xf>
    <xf numFmtId="0" fontId="36" fillId="0" borderId="19" xfId="0" applyFont="1" applyBorder="1" applyAlignment="1" applyProtection="1">
      <alignment vertical="center"/>
      <protection locked="0"/>
    </xf>
    <xf numFmtId="0" fontId="36" fillId="0" borderId="19" xfId="0" applyFont="1" applyBorder="1" applyAlignment="1" applyProtection="1">
      <alignment horizontal="center"/>
      <protection locked="0"/>
    </xf>
    <xf numFmtId="10" fontId="36" fillId="0" borderId="19" xfId="3" applyNumberFormat="1" applyFont="1" applyBorder="1" applyProtection="1">
      <protection locked="0"/>
    </xf>
    <xf numFmtId="10" fontId="0" fillId="0" borderId="19" xfId="3" applyNumberFormat="1" applyFont="1" applyBorder="1" applyProtection="1">
      <protection locked="0"/>
    </xf>
    <xf numFmtId="0" fontId="26" fillId="0" borderId="1" xfId="0" applyFont="1" applyBorder="1" applyAlignment="1" applyProtection="1">
      <alignment wrapText="1"/>
      <protection locked="0"/>
    </xf>
    <xf numFmtId="0" fontId="2" fillId="24" borderId="1"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12" fillId="25" borderId="1" xfId="0" applyFont="1" applyFill="1" applyBorder="1" applyAlignment="1" applyProtection="1">
      <alignment horizontal="center" vertical="center"/>
      <protection locked="0"/>
    </xf>
    <xf numFmtId="0" fontId="10" fillId="25" borderId="1" xfId="0" applyFont="1" applyFill="1" applyBorder="1" applyProtection="1">
      <protection locked="0"/>
    </xf>
    <xf numFmtId="0" fontId="11" fillId="25" borderId="1" xfId="0" applyFont="1" applyFill="1" applyBorder="1" applyProtection="1">
      <protection locked="0"/>
    </xf>
    <xf numFmtId="0" fontId="11" fillId="25" borderId="1" xfId="0" applyFont="1" applyFill="1" applyBorder="1" applyAlignment="1" applyProtection="1">
      <alignment vertical="center"/>
      <protection locked="0"/>
    </xf>
    <xf numFmtId="167" fontId="11" fillId="25" borderId="1" xfId="0" applyNumberFormat="1" applyFont="1" applyFill="1" applyBorder="1" applyAlignment="1" applyProtection="1">
      <alignment vertical="center"/>
      <protection locked="0"/>
    </xf>
    <xf numFmtId="169" fontId="11" fillId="0" borderId="1" xfId="1" applyNumberFormat="1" applyFont="1" applyBorder="1" applyAlignment="1" applyProtection="1">
      <alignment vertical="center"/>
    </xf>
    <xf numFmtId="2" fontId="11" fillId="25" borderId="1" xfId="0" applyNumberFormat="1" applyFont="1" applyFill="1" applyBorder="1" applyProtection="1">
      <protection locked="0"/>
    </xf>
    <xf numFmtId="165" fontId="11" fillId="0" borderId="1" xfId="2" applyFont="1" applyBorder="1" applyProtection="1"/>
    <xf numFmtId="0" fontId="8" fillId="25" borderId="1" xfId="0" applyFont="1" applyFill="1" applyBorder="1" applyProtection="1">
      <protection locked="0"/>
    </xf>
    <xf numFmtId="0" fontId="4" fillId="0" borderId="0" xfId="0" applyFont="1"/>
    <xf numFmtId="0" fontId="5" fillId="0" borderId="0" xfId="0" applyFont="1"/>
    <xf numFmtId="0" fontId="6" fillId="0" borderId="0" xfId="0" applyFont="1" applyAlignment="1">
      <alignment horizontal="center"/>
    </xf>
    <xf numFmtId="0" fontId="7" fillId="0" borderId="0" xfId="0" applyFont="1"/>
    <xf numFmtId="0" fontId="8" fillId="0" borderId="0" xfId="0" applyFont="1"/>
    <xf numFmtId="0" fontId="2" fillId="0" borderId="0" xfId="0" applyFont="1"/>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14" borderId="1" xfId="0" applyFont="1" applyFill="1" applyBorder="1"/>
    <xf numFmtId="0" fontId="0" fillId="0" borderId="0" xfId="0" applyAlignment="1">
      <alignment vertical="center"/>
    </xf>
    <xf numFmtId="0" fontId="14" fillId="0" borderId="0" xfId="0" applyFont="1"/>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0" fillId="15" borderId="1" xfId="0" applyFont="1" applyFill="1" applyBorder="1"/>
    <xf numFmtId="0" fontId="10" fillId="14" borderId="1" xfId="0" applyFont="1" applyFill="1" applyBorder="1" applyAlignment="1" applyProtection="1">
      <alignment horizontal="center" vertical="center" wrapText="1"/>
      <protection locked="0"/>
    </xf>
    <xf numFmtId="0" fontId="10" fillId="0" borderId="1" xfId="0" applyFont="1" applyBorder="1" applyProtection="1">
      <protection locked="0"/>
    </xf>
    <xf numFmtId="167" fontId="0" fillId="0" borderId="0" xfId="0" applyNumberFormat="1" applyProtection="1">
      <protection locked="0"/>
    </xf>
    <xf numFmtId="0" fontId="3" fillId="0" borderId="0" xfId="0" applyFont="1"/>
    <xf numFmtId="0" fontId="16" fillId="0" borderId="0" xfId="0" applyFont="1"/>
    <xf numFmtId="0" fontId="18" fillId="0" borderId="0" xfId="0" applyFont="1"/>
    <xf numFmtId="0" fontId="9" fillId="4" borderId="8" xfId="0" applyFont="1" applyFill="1" applyBorder="1" applyAlignment="1">
      <alignment horizontal="center" vertical="center"/>
    </xf>
    <xf numFmtId="0" fontId="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0" xfId="0" applyFont="1" applyAlignment="1">
      <alignment horizontal="center" vertical="center"/>
    </xf>
    <xf numFmtId="0" fontId="11" fillId="14" borderId="1" xfId="0" applyFont="1" applyFill="1" applyBorder="1" applyAlignment="1">
      <alignment vertical="center"/>
    </xf>
    <xf numFmtId="2" fontId="11" fillId="14" borderId="1" xfId="0" applyNumberFormat="1" applyFont="1" applyFill="1" applyBorder="1" applyAlignment="1">
      <alignment vertical="center"/>
    </xf>
    <xf numFmtId="167" fontId="11" fillId="14" borderId="1" xfId="0" applyNumberFormat="1" applyFont="1" applyFill="1" applyBorder="1" applyAlignment="1">
      <alignment vertical="center"/>
    </xf>
    <xf numFmtId="0" fontId="10" fillId="0" borderId="0" xfId="0" applyFont="1"/>
    <xf numFmtId="0" fontId="10" fillId="14" borderId="0" xfId="0" applyFont="1" applyFill="1"/>
    <xf numFmtId="0" fontId="9" fillId="0" borderId="0" xfId="0" applyFont="1"/>
    <xf numFmtId="0" fontId="11" fillId="0" borderId="1" xfId="0" applyFont="1" applyBorder="1" applyAlignment="1">
      <alignment vertical="center"/>
    </xf>
    <xf numFmtId="0" fontId="0" fillId="0" borderId="0" xfId="0" applyAlignment="1">
      <alignment horizontal="left"/>
    </xf>
    <xf numFmtId="0" fontId="7" fillId="0" borderId="1" xfId="0" applyFont="1" applyBorder="1"/>
    <xf numFmtId="0" fontId="7" fillId="4" borderId="1" xfId="0" applyFont="1" applyFill="1" applyBorder="1" applyAlignment="1">
      <alignment vertical="center"/>
    </xf>
    <xf numFmtId="0" fontId="7" fillId="0" borderId="1" xfId="0" applyFont="1" applyBorder="1" applyAlignment="1">
      <alignment vertical="center"/>
    </xf>
    <xf numFmtId="0" fontId="19" fillId="4" borderId="1" xfId="0" applyFont="1" applyFill="1" applyBorder="1" applyAlignment="1">
      <alignment vertical="center"/>
    </xf>
    <xf numFmtId="167" fontId="7" fillId="4" borderId="1" xfId="0" applyNumberFormat="1" applyFont="1" applyFill="1" applyBorder="1" applyAlignment="1">
      <alignment vertical="center"/>
    </xf>
    <xf numFmtId="0" fontId="7" fillId="0" borderId="3" xfId="0" applyFont="1" applyBorder="1"/>
    <xf numFmtId="0" fontId="7" fillId="4" borderId="3" xfId="0" applyFont="1" applyFill="1" applyBorder="1" applyAlignment="1">
      <alignment vertical="center"/>
    </xf>
    <xf numFmtId="0" fontId="7" fillId="0" borderId="3" xfId="0" applyFont="1" applyBorder="1" applyAlignment="1">
      <alignment vertical="center"/>
    </xf>
    <xf numFmtId="0" fontId="19" fillId="4" borderId="3" xfId="0" applyFont="1" applyFill="1" applyBorder="1" applyAlignment="1">
      <alignment vertical="center"/>
    </xf>
    <xf numFmtId="167" fontId="7" fillId="4" borderId="3" xfId="0" applyNumberFormat="1" applyFont="1" applyFill="1" applyBorder="1" applyAlignment="1">
      <alignment vertical="center"/>
    </xf>
    <xf numFmtId="0" fontId="2" fillId="4" borderId="12" xfId="0" applyFont="1" applyFill="1" applyBorder="1" applyAlignment="1">
      <alignment horizontal="center"/>
    </xf>
    <xf numFmtId="164" fontId="26" fillId="4" borderId="12" xfId="1" applyFill="1" applyBorder="1" applyProtection="1"/>
    <xf numFmtId="164" fontId="2" fillId="4" borderId="12" xfId="1" applyFont="1" applyFill="1" applyBorder="1" applyProtection="1"/>
    <xf numFmtId="0" fontId="0" fillId="0" borderId="12" xfId="0" applyBorder="1"/>
    <xf numFmtId="0" fontId="0" fillId="4" borderId="12" xfId="0" applyFill="1" applyBorder="1"/>
    <xf numFmtId="0" fontId="2" fillId="0" borderId="0" xfId="0" applyFont="1" applyAlignment="1">
      <alignment horizontal="center"/>
    </xf>
    <xf numFmtId="164" fontId="2" fillId="0" borderId="0" xfId="1" applyFont="1" applyProtection="1"/>
    <xf numFmtId="0" fontId="20" fillId="0" borderId="0" xfId="0" applyFont="1"/>
    <xf numFmtId="0" fontId="30" fillId="21" borderId="26" xfId="0" applyFont="1" applyFill="1" applyBorder="1" applyAlignment="1">
      <alignment horizontal="center" vertical="center" wrapText="1"/>
    </xf>
    <xf numFmtId="0" fontId="31" fillId="21" borderId="29" xfId="0" applyFont="1" applyFill="1" applyBorder="1" applyAlignment="1">
      <alignment horizontal="center" vertical="center" wrapText="1"/>
    </xf>
    <xf numFmtId="0" fontId="36" fillId="0" borderId="20" xfId="5" applyFont="1" applyBorder="1" applyAlignment="1">
      <alignment vertical="center"/>
    </xf>
    <xf numFmtId="0" fontId="38" fillId="0" borderId="21" xfId="5" applyFont="1" applyBorder="1" applyAlignment="1">
      <alignment horizontal="center" vertical="center" wrapText="1"/>
    </xf>
    <xf numFmtId="0" fontId="39" fillId="22" borderId="20" xfId="5" applyFont="1" applyFill="1" applyBorder="1" applyAlignment="1">
      <alignment vertical="center"/>
    </xf>
    <xf numFmtId="0" fontId="38" fillId="22" borderId="21" xfId="5" applyFont="1" applyFill="1" applyBorder="1" applyAlignment="1">
      <alignment horizontal="center" vertical="center" wrapText="1"/>
    </xf>
    <xf numFmtId="0" fontId="39" fillId="0" borderId="20" xfId="5" applyFont="1" applyBorder="1" applyAlignment="1">
      <alignment vertical="center"/>
    </xf>
    <xf numFmtId="0" fontId="39" fillId="0" borderId="23" xfId="5" applyFont="1" applyBorder="1" applyAlignment="1">
      <alignment vertical="center"/>
    </xf>
    <xf numFmtId="0" fontId="38" fillId="0" borderId="25" xfId="5"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6" fillId="0" borderId="19" xfId="0" applyFont="1" applyBorder="1" applyAlignment="1">
      <alignment horizontal="center"/>
    </xf>
    <xf numFmtId="0" fontId="36" fillId="18" borderId="22" xfId="0" applyFont="1" applyFill="1" applyBorder="1" applyAlignment="1">
      <alignment vertical="top"/>
    </xf>
    <xf numFmtId="0" fontId="36" fillId="18" borderId="19" xfId="0" applyFont="1" applyFill="1" applyBorder="1"/>
    <xf numFmtId="0" fontId="36" fillId="18" borderId="21" xfId="0" applyFont="1" applyFill="1" applyBorder="1" applyAlignment="1">
      <alignment horizontal="left" vertical="center"/>
    </xf>
    <xf numFmtId="0" fontId="30" fillId="23" borderId="19" xfId="0" applyFont="1" applyFill="1" applyBorder="1" applyAlignment="1">
      <alignment horizontal="center"/>
    </xf>
    <xf numFmtId="0" fontId="0" fillId="19" borderId="19" xfId="0" applyFill="1" applyBorder="1"/>
    <xf numFmtId="0" fontId="0" fillId="22" borderId="19" xfId="0" applyFill="1" applyBorder="1"/>
    <xf numFmtId="0" fontId="1" fillId="22" borderId="21" xfId="0" applyFont="1" applyFill="1" applyBorder="1" applyAlignment="1">
      <alignment horizontal="left"/>
    </xf>
    <xf numFmtId="0" fontId="11" fillId="0" borderId="1" xfId="0" applyFont="1" applyBorder="1" applyAlignment="1" applyProtection="1">
      <alignment vertical="center"/>
      <protection locked="0"/>
    </xf>
    <xf numFmtId="2" fontId="11" fillId="0" borderId="1" xfId="0" applyNumberFormat="1" applyFont="1" applyBorder="1" applyAlignment="1">
      <alignment vertical="center"/>
    </xf>
    <xf numFmtId="167" fontId="11" fillId="0" borderId="1" xfId="0" applyNumberFormat="1" applyFont="1" applyBorder="1" applyAlignment="1" applyProtection="1">
      <alignment vertical="center"/>
      <protection locked="0"/>
    </xf>
    <xf numFmtId="164" fontId="6" fillId="0" borderId="0" xfId="1" applyFont="1" applyAlignment="1" applyProtection="1">
      <alignment horizontal="center"/>
    </xf>
    <xf numFmtId="0" fontId="9" fillId="4" borderId="7" xfId="0" applyFont="1" applyFill="1" applyBorder="1" applyAlignment="1">
      <alignment horizontal="center" vertical="center"/>
    </xf>
    <xf numFmtId="0" fontId="9" fillId="0" borderId="7" xfId="0" applyFont="1" applyBorder="1" applyAlignment="1">
      <alignment horizontal="center" vertical="center"/>
    </xf>
    <xf numFmtId="169" fontId="9" fillId="0" borderId="8" xfId="0" applyNumberFormat="1" applyFont="1" applyBorder="1" applyAlignment="1">
      <alignment horizontal="center" vertical="center"/>
    </xf>
    <xf numFmtId="2" fontId="11" fillId="14" borderId="1" xfId="0" applyNumberFormat="1" applyFont="1" applyFill="1" applyBorder="1"/>
    <xf numFmtId="2" fontId="11" fillId="0" borderId="1" xfId="0" applyNumberFormat="1" applyFont="1" applyBorder="1"/>
    <xf numFmtId="0" fontId="2" fillId="0" borderId="4" xfId="0" applyFont="1" applyBorder="1" applyAlignment="1">
      <alignment horizontal="center"/>
    </xf>
    <xf numFmtId="2" fontId="21" fillId="0" borderId="1" xfId="0" applyNumberFormat="1" applyFont="1" applyBorder="1"/>
    <xf numFmtId="0" fontId="2" fillId="0" borderId="1" xfId="0" applyFont="1" applyBorder="1"/>
    <xf numFmtId="0" fontId="2" fillId="4" borderId="1" xfId="0" applyFont="1" applyFill="1" applyBorder="1"/>
    <xf numFmtId="2" fontId="2" fillId="4" borderId="1" xfId="0" applyNumberFormat="1" applyFont="1" applyFill="1" applyBorder="1"/>
    <xf numFmtId="0" fontId="0" fillId="0" borderId="19" xfId="0" applyBorder="1"/>
    <xf numFmtId="0" fontId="1" fillId="0" borderId="19" xfId="0" applyFont="1" applyBorder="1" applyAlignment="1">
      <alignment horizontal="left" vertical="center"/>
    </xf>
    <xf numFmtId="0" fontId="33" fillId="0" borderId="21" xfId="0" applyFont="1" applyBorder="1" applyAlignment="1">
      <alignment horizontal="center" vertical="center" wrapText="1"/>
    </xf>
    <xf numFmtId="0" fontId="1" fillId="0" borderId="19" xfId="0" applyFont="1" applyBorder="1"/>
    <xf numFmtId="0" fontId="0" fillId="19" borderId="20" xfId="0" applyFill="1" applyBorder="1" applyAlignment="1">
      <alignment horizontal="left" vertical="top"/>
    </xf>
    <xf numFmtId="0" fontId="0" fillId="19" borderId="19" xfId="0" applyFill="1" applyBorder="1" applyAlignment="1">
      <alignment horizontal="left" vertical="center"/>
    </xf>
    <xf numFmtId="0" fontId="0" fillId="19" borderId="19" xfId="0" applyFill="1" applyBorder="1" applyAlignment="1">
      <alignment horizontal="left" vertical="center" wrapText="1"/>
    </xf>
    <xf numFmtId="2" fontId="11" fillId="0" borderId="1" xfId="0" applyNumberFormat="1" applyFont="1" applyBorder="1" applyProtection="1">
      <protection locked="0"/>
    </xf>
    <xf numFmtId="0" fontId="4" fillId="0" borderId="0" xfId="0" applyFont="1" applyAlignment="1">
      <alignment vertical="top"/>
    </xf>
    <xf numFmtId="0" fontId="9" fillId="0" borderId="7" xfId="0" applyFont="1" applyBorder="1" applyAlignment="1">
      <alignment horizontal="center" vertical="center" wrapText="1"/>
    </xf>
    <xf numFmtId="165" fontId="26" fillId="15" borderId="1" xfId="2" applyFill="1" applyBorder="1" applyProtection="1"/>
    <xf numFmtId="169" fontId="11" fillId="14" borderId="1" xfId="0" applyNumberFormat="1" applyFont="1" applyFill="1" applyBorder="1"/>
    <xf numFmtId="0" fontId="2" fillId="7" borderId="1" xfId="0" applyFont="1" applyFill="1" applyBorder="1"/>
    <xf numFmtId="165" fontId="26" fillId="25" borderId="1" xfId="2" applyFill="1" applyBorder="1" applyProtection="1">
      <protection locked="0"/>
    </xf>
    <xf numFmtId="169" fontId="11" fillId="0" borderId="1" xfId="0" applyNumberFormat="1" applyFont="1" applyBorder="1"/>
    <xf numFmtId="0" fontId="8" fillId="0" borderId="1" xfId="0" applyFont="1" applyBorder="1" applyProtection="1">
      <protection locked="0"/>
    </xf>
    <xf numFmtId="165" fontId="26" fillId="0" borderId="1" xfId="2" applyBorder="1" applyProtection="1">
      <protection locked="0"/>
    </xf>
    <xf numFmtId="0" fontId="3" fillId="0" borderId="0" xfId="0" applyFont="1" applyAlignment="1">
      <alignment horizontal="left"/>
    </xf>
    <xf numFmtId="0" fontId="0" fillId="0" borderId="0" xfId="0" applyAlignment="1">
      <alignment horizontal="center"/>
    </xf>
    <xf numFmtId="0" fontId="24" fillId="0" borderId="0" xfId="0" applyFont="1" applyAlignment="1">
      <alignment vertical="center"/>
    </xf>
    <xf numFmtId="0" fontId="9"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171" fontId="0" fillId="8" borderId="1" xfId="0" applyNumberFormat="1" applyFill="1" applyBorder="1" applyAlignment="1" applyProtection="1">
      <alignment horizontal="center"/>
      <protection locked="0"/>
    </xf>
    <xf numFmtId="169" fontId="0" fillId="8" borderId="1" xfId="0" applyNumberFormat="1" applyFill="1" applyBorder="1" applyProtection="1">
      <protection locked="0"/>
    </xf>
    <xf numFmtId="169" fontId="2" fillId="0" borderId="1" xfId="0" applyNumberFormat="1" applyFont="1" applyBorder="1" applyProtection="1">
      <protection locked="0"/>
    </xf>
    <xf numFmtId="0" fontId="10" fillId="14" borderId="1" xfId="0" applyFont="1" applyFill="1" applyBorder="1" applyAlignment="1">
      <alignment vertical="center" wrapText="1"/>
    </xf>
    <xf numFmtId="0" fontId="11" fillId="14" borderId="1" xfId="0" applyFont="1" applyFill="1" applyBorder="1" applyAlignment="1">
      <alignment vertical="center" wrapText="1"/>
    </xf>
    <xf numFmtId="0" fontId="26"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164" fontId="20" fillId="0" borderId="1" xfId="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169" fontId="26" fillId="9" borderId="1" xfId="0" applyNumberFormat="1" applyFont="1" applyFill="1" applyBorder="1" applyProtection="1">
      <protection locked="0"/>
    </xf>
    <xf numFmtId="0" fontId="11" fillId="0" borderId="1"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12" fillId="25" borderId="1" xfId="0" applyFont="1" applyFill="1" applyBorder="1" applyAlignment="1" applyProtection="1">
      <alignment vertical="center" wrapText="1"/>
      <protection locked="0"/>
    </xf>
    <xf numFmtId="0" fontId="13" fillId="25" borderId="1" xfId="0" applyFont="1" applyFill="1" applyBorder="1" applyAlignment="1" applyProtection="1">
      <alignment vertical="center" wrapText="1"/>
      <protection locked="0"/>
    </xf>
    <xf numFmtId="164" fontId="12" fillId="25" borderId="1" xfId="1" applyFont="1" applyFill="1" applyBorder="1" applyAlignment="1" applyProtection="1">
      <alignment horizontal="center" vertical="center" wrapText="1"/>
      <protection locked="0"/>
    </xf>
    <xf numFmtId="0" fontId="26" fillId="0" borderId="14"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14" borderId="1" xfId="0" applyFont="1" applyFill="1" applyBorder="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7" fillId="0" borderId="6" xfId="0" applyFont="1" applyBorder="1" applyAlignment="1">
      <alignment horizontal="center" vertical="center"/>
    </xf>
    <xf numFmtId="0" fontId="2"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 fillId="0" borderId="9" xfId="0" applyFont="1" applyBorder="1" applyAlignment="1">
      <alignment horizontal="center" vertical="center"/>
    </xf>
    <xf numFmtId="167" fontId="2" fillId="0" borderId="31" xfId="0" applyNumberFormat="1" applyFont="1" applyBorder="1" applyAlignment="1">
      <alignment horizontal="center" vertical="center"/>
    </xf>
    <xf numFmtId="167" fontId="2" fillId="0" borderId="32" xfId="0" applyNumberFormat="1" applyFont="1" applyBorder="1" applyAlignment="1">
      <alignment horizontal="center" vertical="center"/>
    </xf>
    <xf numFmtId="167" fontId="2" fillId="0" borderId="33" xfId="0" applyNumberFormat="1" applyFont="1" applyBorder="1" applyAlignment="1">
      <alignment horizontal="center" vertical="center"/>
    </xf>
    <xf numFmtId="167" fontId="2" fillId="0" borderId="17" xfId="0" applyNumberFormat="1" applyFont="1" applyBorder="1" applyAlignment="1">
      <alignment horizontal="center" vertical="center"/>
    </xf>
    <xf numFmtId="167" fontId="2" fillId="0" borderId="34" xfId="0" applyNumberFormat="1" applyFont="1" applyBorder="1" applyAlignment="1">
      <alignment horizontal="center" vertical="center"/>
    </xf>
    <xf numFmtId="167" fontId="2" fillId="0" borderId="35"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168" fontId="2" fillId="0" borderId="36" xfId="0" applyNumberFormat="1" applyFont="1" applyBorder="1" applyAlignment="1">
      <alignment horizontal="center" vertical="center"/>
    </xf>
    <xf numFmtId="168" fontId="2" fillId="0" borderId="37" xfId="0" applyNumberFormat="1" applyFont="1" applyBorder="1" applyAlignment="1">
      <alignment horizontal="center" vertical="center"/>
    </xf>
    <xf numFmtId="0" fontId="11" fillId="0" borderId="0" xfId="0" applyFont="1" applyAlignment="1">
      <alignment horizontal="center"/>
    </xf>
    <xf numFmtId="0" fontId="10" fillId="14" borderId="1" xfId="0" applyFont="1" applyFill="1" applyBorder="1" applyAlignment="1">
      <alignment horizontal="center" vertical="center" wrapText="1"/>
    </xf>
    <xf numFmtId="0" fontId="7" fillId="0" borderId="1" xfId="0" applyFont="1" applyBorder="1" applyAlignment="1">
      <alignment horizontal="center"/>
    </xf>
    <xf numFmtId="0" fontId="7" fillId="0" borderId="3" xfId="0" applyFont="1" applyBorder="1" applyAlignment="1">
      <alignment horizontal="center"/>
    </xf>
    <xf numFmtId="0" fontId="2" fillId="0" borderId="12" xfId="0" applyFont="1" applyBorder="1" applyAlignment="1">
      <alignment horizontal="center"/>
    </xf>
    <xf numFmtId="0" fontId="8" fillId="0" borderId="0" xfId="0" applyFont="1" applyAlignment="1">
      <alignment vertical="center" wrapText="1"/>
    </xf>
    <xf numFmtId="0" fontId="30" fillId="21" borderId="23" xfId="0" applyFont="1" applyFill="1" applyBorder="1" applyAlignment="1">
      <alignment horizontal="center" vertical="center"/>
    </xf>
    <xf numFmtId="0" fontId="30" fillId="21" borderId="24" xfId="0" applyFont="1" applyFill="1" applyBorder="1" applyAlignment="1">
      <alignment horizontal="center" vertical="center"/>
    </xf>
    <xf numFmtId="0" fontId="30" fillId="21" borderId="25" xfId="0" applyFont="1" applyFill="1" applyBorder="1" applyAlignment="1">
      <alignment horizontal="center" vertical="center"/>
    </xf>
    <xf numFmtId="0" fontId="30" fillId="21" borderId="27" xfId="0" applyFont="1" applyFill="1" applyBorder="1" applyAlignment="1">
      <alignment horizontal="center" vertical="center"/>
    </xf>
    <xf numFmtId="0" fontId="30" fillId="21" borderId="18" xfId="0" applyFont="1" applyFill="1" applyBorder="1" applyAlignment="1">
      <alignment horizontal="center" vertical="center"/>
    </xf>
    <xf numFmtId="0" fontId="30" fillId="21" borderId="28" xfId="0" applyFont="1" applyFill="1" applyBorder="1" applyAlignment="1">
      <alignment horizontal="center" vertical="center"/>
    </xf>
    <xf numFmtId="0" fontId="30" fillId="21" borderId="26" xfId="0" applyFont="1" applyFill="1" applyBorder="1" applyAlignment="1">
      <alignment horizontal="center" vertical="center" wrapText="1"/>
    </xf>
    <xf numFmtId="0" fontId="30" fillId="21" borderId="29" xfId="0" applyFont="1" applyFill="1" applyBorder="1" applyAlignment="1">
      <alignment horizontal="center" vertical="center" wrapText="1"/>
    </xf>
    <xf numFmtId="0" fontId="28" fillId="16" borderId="18" xfId="0" applyFont="1" applyFill="1" applyBorder="1" applyAlignment="1">
      <alignment horizontal="center" vertical="center" wrapText="1"/>
    </xf>
    <xf numFmtId="0" fontId="36" fillId="0" borderId="20" xfId="5" applyFont="1" applyBorder="1" applyAlignment="1">
      <alignment horizontal="left" vertical="center"/>
    </xf>
    <xf numFmtId="0" fontId="36" fillId="0" borderId="21" xfId="5" applyFont="1" applyBorder="1" applyAlignment="1">
      <alignment horizontal="left" vertical="center"/>
    </xf>
    <xf numFmtId="0" fontId="37" fillId="0" borderId="20" xfId="5" applyFont="1" applyBorder="1" applyAlignment="1">
      <alignment horizontal="left" vertical="center" wrapText="1"/>
    </xf>
    <xf numFmtId="0" fontId="37" fillId="0" borderId="21" xfId="5" applyFont="1" applyBorder="1" applyAlignment="1">
      <alignment horizontal="left" vertical="center" wrapText="1"/>
    </xf>
    <xf numFmtId="0" fontId="36" fillId="22" borderId="20" xfId="5" applyFont="1" applyFill="1" applyBorder="1" applyAlignment="1">
      <alignment horizontal="left" vertical="center"/>
    </xf>
    <xf numFmtId="0" fontId="36" fillId="22" borderId="21" xfId="5" applyFont="1" applyFill="1" applyBorder="1" applyAlignment="1">
      <alignment horizontal="left" vertical="center"/>
    </xf>
    <xf numFmtId="0" fontId="37" fillId="22" borderId="20" xfId="5" applyFont="1" applyFill="1" applyBorder="1" applyAlignment="1">
      <alignment horizontal="left" vertical="center" wrapText="1"/>
    </xf>
    <xf numFmtId="0" fontId="37" fillId="22" borderId="21" xfId="5" applyFont="1" applyFill="1" applyBorder="1" applyAlignment="1">
      <alignment horizontal="left" vertical="center" wrapText="1"/>
    </xf>
    <xf numFmtId="0" fontId="37" fillId="0" borderId="23" xfId="5" applyFont="1" applyBorder="1" applyAlignment="1">
      <alignment horizontal="left" vertical="center" wrapText="1"/>
    </xf>
    <xf numFmtId="0" fontId="37" fillId="0" borderId="25" xfId="5" applyFont="1" applyBorder="1" applyAlignment="1">
      <alignment horizontal="left" vertical="center" wrapText="1"/>
    </xf>
    <xf numFmtId="0" fontId="30" fillId="0" borderId="20"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1" xfId="0" applyFont="1" applyBorder="1" applyAlignment="1">
      <alignment horizontal="center" vertical="center" wrapText="1"/>
    </xf>
    <xf numFmtId="0" fontId="1" fillId="22" borderId="20" xfId="0" applyFont="1" applyFill="1" applyBorder="1" applyAlignment="1">
      <alignment horizontal="left"/>
    </xf>
    <xf numFmtId="0" fontId="1" fillId="22" borderId="22" xfId="0" applyFont="1" applyFill="1" applyBorder="1" applyAlignment="1">
      <alignment horizontal="left"/>
    </xf>
    <xf numFmtId="0" fontId="1" fillId="22" borderId="21" xfId="0" applyFont="1" applyFill="1" applyBorder="1" applyAlignment="1">
      <alignment horizontal="left"/>
    </xf>
    <xf numFmtId="0" fontId="36" fillId="0" borderId="20" xfId="0" applyFont="1" applyBorder="1" applyAlignment="1" applyProtection="1">
      <alignment horizontal="left" vertical="center"/>
      <protection locked="0"/>
    </xf>
    <xf numFmtId="0" fontId="36" fillId="0" borderId="21" xfId="0" applyFont="1" applyBorder="1" applyAlignment="1" applyProtection="1">
      <alignment horizontal="left" vertical="center"/>
      <protection locked="0"/>
    </xf>
    <xf numFmtId="0" fontId="40" fillId="0" borderId="20" xfId="0" applyFont="1" applyBorder="1" applyAlignment="1" applyProtection="1">
      <alignment horizontal="left" vertical="center" wrapText="1"/>
      <protection locked="0"/>
    </xf>
    <xf numFmtId="0" fontId="40" fillId="0" borderId="21" xfId="0" applyFont="1" applyBorder="1" applyAlignment="1" applyProtection="1">
      <alignment horizontal="left" vertical="center" wrapText="1"/>
      <protection locked="0"/>
    </xf>
    <xf numFmtId="0" fontId="36" fillId="18" borderId="20" xfId="0" applyFont="1" applyFill="1" applyBorder="1" applyAlignment="1" applyProtection="1">
      <alignment horizontal="center" vertical="center"/>
      <protection locked="0"/>
    </xf>
    <xf numFmtId="0" fontId="36" fillId="18" borderId="21" xfId="0" applyFont="1" applyFill="1" applyBorder="1" applyAlignment="1" applyProtection="1">
      <alignment horizontal="center" vertical="center"/>
      <protection locked="0"/>
    </xf>
    <xf numFmtId="0" fontId="36" fillId="0" borderId="20" xfId="0" applyFont="1" applyBorder="1" applyAlignment="1">
      <alignment horizontal="center"/>
    </xf>
    <xf numFmtId="0" fontId="36" fillId="0" borderId="21" xfId="0" applyFont="1" applyBorder="1" applyAlignment="1">
      <alignment horizontal="center"/>
    </xf>
    <xf numFmtId="0" fontId="36" fillId="18" borderId="20" xfId="0" applyFont="1" applyFill="1" applyBorder="1" applyAlignment="1">
      <alignment vertical="top"/>
    </xf>
    <xf numFmtId="0" fontId="36" fillId="18" borderId="22" xfId="0" applyFont="1" applyFill="1" applyBorder="1" applyAlignment="1">
      <alignment vertical="top"/>
    </xf>
    <xf numFmtId="0" fontId="36" fillId="18" borderId="21" xfId="0" applyFont="1" applyFill="1" applyBorder="1" applyAlignment="1">
      <alignment vertical="top"/>
    </xf>
    <xf numFmtId="0" fontId="36" fillId="18" borderId="20" xfId="0" applyFont="1" applyFill="1" applyBorder="1" applyAlignment="1">
      <alignment horizontal="left" vertical="center"/>
    </xf>
    <xf numFmtId="0" fontId="36" fillId="18" borderId="22" xfId="0" applyFont="1" applyFill="1" applyBorder="1" applyAlignment="1">
      <alignment horizontal="left" vertical="center"/>
    </xf>
    <xf numFmtId="0" fontId="36" fillId="18" borderId="21" xfId="0" applyFont="1" applyFill="1" applyBorder="1" applyAlignment="1">
      <alignment horizontal="left" vertical="center"/>
    </xf>
    <xf numFmtId="164" fontId="6" fillId="0" borderId="0" xfId="1" applyFont="1" applyAlignment="1" applyProtection="1">
      <alignment horizont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2" fillId="0" borderId="1" xfId="0" applyFont="1" applyBorder="1" applyAlignment="1">
      <alignment horizontal="center"/>
    </xf>
    <xf numFmtId="0" fontId="28" fillId="17" borderId="19" xfId="0" applyFont="1" applyFill="1" applyBorder="1" applyAlignment="1">
      <alignment horizontal="center" vertical="center"/>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0" fillId="19" borderId="19" xfId="0" applyFill="1" applyBorder="1" applyAlignment="1">
      <alignment horizontal="left" vertical="center"/>
    </xf>
    <xf numFmtId="0" fontId="32" fillId="0" borderId="19" xfId="0" applyFont="1" applyBorder="1" applyAlignment="1">
      <alignment horizontal="left" vertical="center" wrapText="1"/>
    </xf>
    <xf numFmtId="0" fontId="1" fillId="19" borderId="19" xfId="0" applyFont="1" applyFill="1" applyBorder="1" applyAlignment="1">
      <alignment horizontal="left" vertical="center" wrapText="1"/>
    </xf>
    <xf numFmtId="0" fontId="0" fillId="19" borderId="19" xfId="0" applyFill="1" applyBorder="1" applyAlignment="1">
      <alignment horizontal="left" vertical="center" wrapText="1"/>
    </xf>
    <xf numFmtId="0" fontId="30" fillId="17" borderId="19" xfId="0" applyFont="1" applyFill="1" applyBorder="1" applyAlignment="1">
      <alignment horizontal="center" vertical="center" wrapText="1"/>
    </xf>
    <xf numFmtId="0" fontId="28" fillId="17" borderId="19" xfId="0" applyFont="1" applyFill="1" applyBorder="1" applyAlignment="1">
      <alignment horizontal="center" vertical="center" wrapText="1"/>
    </xf>
    <xf numFmtId="0" fontId="28" fillId="0" borderId="20" xfId="0" applyFont="1" applyBorder="1" applyAlignment="1">
      <alignment horizontal="center" vertical="top" wrapText="1"/>
    </xf>
    <xf numFmtId="0" fontId="28" fillId="0" borderId="22" xfId="0" applyFont="1" applyBorder="1" applyAlignment="1">
      <alignment horizontal="center" vertical="top" wrapText="1"/>
    </xf>
    <xf numFmtId="0" fontId="28" fillId="0" borderId="21" xfId="0" applyFont="1" applyBorder="1" applyAlignment="1">
      <alignment horizontal="center" vertical="top" wrapText="1"/>
    </xf>
    <xf numFmtId="173" fontId="28" fillId="0" borderId="20" xfId="1" applyNumberFormat="1" applyFont="1" applyBorder="1" applyAlignment="1" applyProtection="1">
      <alignment horizontal="center"/>
      <protection locked="0"/>
    </xf>
    <xf numFmtId="173" fontId="28" fillId="0" borderId="21" xfId="1" applyNumberFormat="1" applyFont="1" applyBorder="1" applyAlignment="1" applyProtection="1">
      <alignment horizontal="center"/>
      <protection locked="0"/>
    </xf>
    <xf numFmtId="0" fontId="32" fillId="0" borderId="19" xfId="0" applyFont="1" applyBorder="1" applyAlignment="1">
      <alignment horizontal="left" vertical="center"/>
    </xf>
    <xf numFmtId="0" fontId="0" fillId="19" borderId="19" xfId="0" applyFill="1" applyBorder="1" applyAlignment="1">
      <alignment horizontal="left" vertical="top"/>
    </xf>
    <xf numFmtId="0" fontId="11" fillId="0" borderId="1" xfId="0" applyFont="1" applyBorder="1" applyAlignment="1">
      <alignment horizontal="left" vertical="center" wrapText="1"/>
    </xf>
    <xf numFmtId="0" fontId="11" fillId="0" borderId="13" xfId="0" applyFont="1" applyBorder="1" applyAlignment="1">
      <alignment horizontal="left" vertical="center"/>
    </xf>
    <xf numFmtId="0" fontId="15" fillId="0" borderId="1" xfId="0" applyFont="1" applyBorder="1" applyAlignment="1">
      <alignment horizontal="center" vertical="center"/>
    </xf>
    <xf numFmtId="0" fontId="0" fillId="0" borderId="0" xfId="0" applyAlignment="1" applyProtection="1">
      <alignment horizontal="center" vertical="center"/>
      <protection locked="0"/>
    </xf>
    <xf numFmtId="0" fontId="25" fillId="0" borderId="1" xfId="0" applyFont="1" applyBorder="1" applyAlignment="1" applyProtection="1">
      <alignment vertical="top"/>
      <protection locked="0"/>
    </xf>
    <xf numFmtId="169" fontId="26" fillId="9" borderId="3" xfId="0" applyNumberFormat="1" applyFont="1" applyFill="1" applyBorder="1" applyAlignment="1" applyProtection="1">
      <alignment horizontal="left" vertical="center" wrapText="1"/>
      <protection locked="0"/>
    </xf>
    <xf numFmtId="169" fontId="0" fillId="9" borderId="30" xfId="0" applyNumberFormat="1" applyFill="1" applyBorder="1" applyAlignment="1" applyProtection="1">
      <alignment horizontal="left" vertical="center" wrapText="1"/>
      <protection locked="0"/>
    </xf>
    <xf numFmtId="169" fontId="26" fillId="9" borderId="30" xfId="0" applyNumberFormat="1" applyFont="1" applyFill="1" applyBorder="1" applyAlignment="1" applyProtection="1">
      <alignment horizontal="left" vertical="center" wrapText="1"/>
      <protection locked="0"/>
    </xf>
    <xf numFmtId="169" fontId="0" fillId="9" borderId="5" xfId="0" applyNumberFormat="1" applyFill="1" applyBorder="1" applyAlignment="1" applyProtection="1">
      <alignment horizontal="left" vertical="center" wrapText="1"/>
      <protection locked="0"/>
    </xf>
    <xf numFmtId="0" fontId="2" fillId="0" borderId="0" xfId="0" applyFont="1" applyAlignment="1">
      <alignment horizontal="center" vertical="center"/>
    </xf>
    <xf numFmtId="0" fontId="2" fillId="0" borderId="17" xfId="0" applyFont="1" applyBorder="1" applyAlignment="1">
      <alignment horizontal="center" vertical="center"/>
    </xf>
    <xf numFmtId="0" fontId="3" fillId="0" borderId="17" xfId="0" applyFont="1" applyBorder="1" applyAlignment="1">
      <alignment horizontal="center" vertical="center"/>
    </xf>
    <xf numFmtId="0" fontId="2" fillId="10" borderId="2"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164" fontId="6" fillId="0" borderId="0" xfId="1" applyFont="1" applyAlignment="1" applyProtection="1">
      <alignment horizontal="center"/>
      <protection locked="0"/>
    </xf>
    <xf numFmtId="0" fontId="12"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0" fillId="14" borderId="1" xfId="0" applyFont="1" applyFill="1" applyBorder="1" applyAlignment="1" applyProtection="1">
      <alignment horizontal="center" vertical="center" wrapText="1"/>
    </xf>
  </cellXfs>
  <cellStyles count="12">
    <cellStyle name="Catégorie de la table dynamique" xfId="9" xr:uid="{00000000-0005-0000-0000-00000B000000}"/>
    <cellStyle name="Champ de la table dynamique" xfId="8" xr:uid="{00000000-0005-0000-0000-00000A000000}"/>
    <cellStyle name="Coin de la table dynamique" xfId="6" xr:uid="{00000000-0005-0000-0000-000008000000}"/>
    <cellStyle name="Milliers" xfId="1" builtinId="3"/>
    <cellStyle name="Milliers 2" xfId="4" xr:uid="{00000000-0005-0000-0000-000006000000}"/>
    <cellStyle name="Monétaire" xfId="2" builtinId="4"/>
    <cellStyle name="Normal" xfId="0" builtinId="0"/>
    <cellStyle name="Normal 2" xfId="5" xr:uid="{00000000-0005-0000-0000-000007000000}"/>
    <cellStyle name="Pourcentage" xfId="3" builtinId="5"/>
    <cellStyle name="Résultat de la table dynamique" xfId="11" xr:uid="{00000000-0005-0000-0000-00000D000000}"/>
    <cellStyle name="Titre de la table dynamique" xfId="10" xr:uid="{00000000-0005-0000-0000-00000C000000}"/>
    <cellStyle name="Valeur de la table dynamique"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19080</xdr:colOff>
      <xdr:row>0</xdr:row>
      <xdr:rowOff>0</xdr:rowOff>
    </xdr:from>
    <xdr:to>
      <xdr:col>12</xdr:col>
      <xdr:colOff>324740</xdr:colOff>
      <xdr:row>2</xdr:row>
      <xdr:rowOff>58740</xdr:rowOff>
    </xdr:to>
    <xdr:pic>
      <xdr:nvPicPr>
        <xdr:cNvPr id="2" name="Imag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bwMode="auto">
        <a:xfrm>
          <a:off x="9563760" y="0"/>
          <a:ext cx="4887720" cy="868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447525</xdr:colOff>
      <xdr:row>0</xdr:row>
      <xdr:rowOff>139805</xdr:rowOff>
    </xdr:from>
    <xdr:to>
      <xdr:col>10</xdr:col>
      <xdr:colOff>780655</xdr:colOff>
      <xdr:row>1</xdr:row>
      <xdr:rowOff>426315</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bwMode="auto">
        <a:xfrm>
          <a:off x="6067275" y="139805"/>
          <a:ext cx="4781305" cy="886585"/>
        </a:xfrm>
        <a:prstGeom prst="rect">
          <a:avLst/>
        </a:prstGeom>
        <a:ln w="0">
          <a:noFill/>
        </a:ln>
      </xdr:spPr>
    </xdr:pic>
    <xdr:clientData/>
  </xdr:twoCellAnchor>
  <xdr:oneCellAnchor>
    <xdr:from>
      <xdr:col>6</xdr:col>
      <xdr:colOff>1104900</xdr:colOff>
      <xdr:row>4</xdr:row>
      <xdr:rowOff>88899</xdr:rowOff>
    </xdr:from>
    <xdr:ext cx="4114800" cy="781240"/>
    <xdr:sp macro="" textlink="">
      <xdr:nvSpPr>
        <xdr:cNvPr id="3" name="ZoneTexte 2">
          <a:extLst>
            <a:ext uri="{FF2B5EF4-FFF2-40B4-BE49-F238E27FC236}">
              <a16:creationId xmlns:a16="http://schemas.microsoft.com/office/drawing/2014/main" id="{0FBF8271-9785-E77D-406A-815277113354}"/>
            </a:ext>
          </a:extLst>
        </xdr:cNvPr>
        <xdr:cNvSpPr txBox="1"/>
      </xdr:nvSpPr>
      <xdr:spPr>
        <a:xfrm>
          <a:off x="6724650" y="1650999"/>
          <a:ext cx="4114800" cy="781240"/>
        </a:xfrm>
        <a:custGeom>
          <a:avLst/>
          <a:gdLst>
            <a:gd name="connsiteX0" fmla="*/ 0 w 4114800"/>
            <a:gd name="connsiteY0" fmla="*/ 0 h 781240"/>
            <a:gd name="connsiteX1" fmla="*/ 546681 w 4114800"/>
            <a:gd name="connsiteY1" fmla="*/ 0 h 781240"/>
            <a:gd name="connsiteX2" fmla="*/ 1011065 w 4114800"/>
            <a:gd name="connsiteY2" fmla="*/ 0 h 781240"/>
            <a:gd name="connsiteX3" fmla="*/ 1681190 w 4114800"/>
            <a:gd name="connsiteY3" fmla="*/ 0 h 781240"/>
            <a:gd name="connsiteX4" fmla="*/ 2227870 w 4114800"/>
            <a:gd name="connsiteY4" fmla="*/ 0 h 781240"/>
            <a:gd name="connsiteX5" fmla="*/ 2774551 w 4114800"/>
            <a:gd name="connsiteY5" fmla="*/ 0 h 781240"/>
            <a:gd name="connsiteX6" fmla="*/ 3444675 w 4114800"/>
            <a:gd name="connsiteY6" fmla="*/ 0 h 781240"/>
            <a:gd name="connsiteX7" fmla="*/ 4114800 w 4114800"/>
            <a:gd name="connsiteY7" fmla="*/ 0 h 781240"/>
            <a:gd name="connsiteX8" fmla="*/ 4114800 w 4114800"/>
            <a:gd name="connsiteY8" fmla="*/ 406245 h 781240"/>
            <a:gd name="connsiteX9" fmla="*/ 4114800 w 4114800"/>
            <a:gd name="connsiteY9" fmla="*/ 781240 h 781240"/>
            <a:gd name="connsiteX10" fmla="*/ 3609267 w 4114800"/>
            <a:gd name="connsiteY10" fmla="*/ 781240 h 781240"/>
            <a:gd name="connsiteX11" fmla="*/ 3021439 w 4114800"/>
            <a:gd name="connsiteY11" fmla="*/ 781240 h 781240"/>
            <a:gd name="connsiteX12" fmla="*/ 2474758 w 4114800"/>
            <a:gd name="connsiteY12" fmla="*/ 781240 h 781240"/>
            <a:gd name="connsiteX13" fmla="*/ 1804634 w 4114800"/>
            <a:gd name="connsiteY13" fmla="*/ 781240 h 781240"/>
            <a:gd name="connsiteX14" fmla="*/ 1134509 w 4114800"/>
            <a:gd name="connsiteY14" fmla="*/ 781240 h 781240"/>
            <a:gd name="connsiteX15" fmla="*/ 628977 w 4114800"/>
            <a:gd name="connsiteY15" fmla="*/ 781240 h 781240"/>
            <a:gd name="connsiteX16" fmla="*/ 0 w 4114800"/>
            <a:gd name="connsiteY16" fmla="*/ 781240 h 781240"/>
            <a:gd name="connsiteX17" fmla="*/ 0 w 4114800"/>
            <a:gd name="connsiteY17" fmla="*/ 374995 h 781240"/>
            <a:gd name="connsiteX18" fmla="*/ 0 w 4114800"/>
            <a:gd name="connsiteY18" fmla="*/ 0 h 7812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114800" h="781240" extrusionOk="0">
              <a:moveTo>
                <a:pt x="0" y="0"/>
              </a:moveTo>
              <a:cubicBezTo>
                <a:pt x="269664" y="-55989"/>
                <a:pt x="379057" y="32386"/>
                <a:pt x="546681" y="0"/>
              </a:cubicBezTo>
              <a:cubicBezTo>
                <a:pt x="714305" y="-32386"/>
                <a:pt x="852721" y="5703"/>
                <a:pt x="1011065" y="0"/>
              </a:cubicBezTo>
              <a:cubicBezTo>
                <a:pt x="1169409" y="-5703"/>
                <a:pt x="1354389" y="80366"/>
                <a:pt x="1681190" y="0"/>
              </a:cubicBezTo>
              <a:cubicBezTo>
                <a:pt x="2007992" y="-80366"/>
                <a:pt x="2101766" y="62354"/>
                <a:pt x="2227870" y="0"/>
              </a:cubicBezTo>
              <a:cubicBezTo>
                <a:pt x="2353974" y="-62354"/>
                <a:pt x="2617727" y="38708"/>
                <a:pt x="2774551" y="0"/>
              </a:cubicBezTo>
              <a:cubicBezTo>
                <a:pt x="2931375" y="-38708"/>
                <a:pt x="3252623" y="51485"/>
                <a:pt x="3444675" y="0"/>
              </a:cubicBezTo>
              <a:cubicBezTo>
                <a:pt x="3636727" y="-51485"/>
                <a:pt x="3812756" y="24147"/>
                <a:pt x="4114800" y="0"/>
              </a:cubicBezTo>
              <a:cubicBezTo>
                <a:pt x="4129860" y="143446"/>
                <a:pt x="4071814" y="320017"/>
                <a:pt x="4114800" y="406245"/>
              </a:cubicBezTo>
              <a:cubicBezTo>
                <a:pt x="4157786" y="492474"/>
                <a:pt x="4093078" y="652715"/>
                <a:pt x="4114800" y="781240"/>
              </a:cubicBezTo>
              <a:cubicBezTo>
                <a:pt x="3948992" y="804175"/>
                <a:pt x="3825208" y="730043"/>
                <a:pt x="3609267" y="781240"/>
              </a:cubicBezTo>
              <a:cubicBezTo>
                <a:pt x="3393326" y="832437"/>
                <a:pt x="3247081" y="749131"/>
                <a:pt x="3021439" y="781240"/>
              </a:cubicBezTo>
              <a:cubicBezTo>
                <a:pt x="2795797" y="813349"/>
                <a:pt x="2739541" y="746926"/>
                <a:pt x="2474758" y="781240"/>
              </a:cubicBezTo>
              <a:cubicBezTo>
                <a:pt x="2209975" y="815554"/>
                <a:pt x="2127668" y="779738"/>
                <a:pt x="1804634" y="781240"/>
              </a:cubicBezTo>
              <a:cubicBezTo>
                <a:pt x="1481600" y="782742"/>
                <a:pt x="1363668" y="708854"/>
                <a:pt x="1134509" y="781240"/>
              </a:cubicBezTo>
              <a:cubicBezTo>
                <a:pt x="905351" y="853626"/>
                <a:pt x="776233" y="732375"/>
                <a:pt x="628977" y="781240"/>
              </a:cubicBezTo>
              <a:cubicBezTo>
                <a:pt x="481721" y="830105"/>
                <a:pt x="134288" y="729407"/>
                <a:pt x="0" y="781240"/>
              </a:cubicBezTo>
              <a:cubicBezTo>
                <a:pt x="-22793" y="606305"/>
                <a:pt x="13133" y="515644"/>
                <a:pt x="0" y="374995"/>
              </a:cubicBezTo>
              <a:cubicBezTo>
                <a:pt x="-13133" y="234347"/>
                <a:pt x="34895" y="140876"/>
                <a:pt x="0" y="0"/>
              </a:cubicBezTo>
              <a:close/>
            </a:path>
          </a:pathLst>
        </a:custGeom>
        <a:noFill/>
        <a:ln w="41275">
          <a:solidFill>
            <a:schemeClr val="accent1"/>
          </a:solidFill>
          <a:extLst>
            <a:ext uri="{C807C97D-BFC1-408E-A445-0C87EB9F89A2}">
              <ask:lineSketchStyleProps xmlns:ask="http://schemas.microsoft.com/office/drawing/2018/sketchyshapes" sd="1219033472">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100">
              <a:solidFill>
                <a:srgbClr val="FF0000"/>
              </a:solidFill>
            </a:rPr>
            <a:t>ATTENTION !</a:t>
          </a:r>
          <a:endParaRPr lang="fr-FR">
            <a:solidFill>
              <a:srgbClr val="FF0000"/>
            </a:solidFill>
          </a:endParaRPr>
        </a:p>
        <a:p>
          <a:pPr algn="ctr"/>
          <a:r>
            <a:rPr lang="fr-FR" sz="1100">
              <a:solidFill>
                <a:srgbClr val="FF0000"/>
              </a:solidFill>
            </a:rPr>
            <a:t>Cet onglet n'est pas à renseigner pour l'acquisition de matériel </a:t>
          </a:r>
        </a:p>
        <a:p>
          <a:pPr algn="ctr"/>
          <a:r>
            <a:rPr lang="fr-FR" sz="1100">
              <a:solidFill>
                <a:srgbClr val="FF0000"/>
              </a:solidFill>
            </a:rPr>
            <a:t>d'entretien du bocage</a:t>
          </a:r>
        </a:p>
        <a:p>
          <a:pPr algn="ctr"/>
          <a:endParaRPr lang="fr-FR"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47475</xdr:colOff>
      <xdr:row>0</xdr:row>
      <xdr:rowOff>88855</xdr:rowOff>
    </xdr:from>
    <xdr:to>
      <xdr:col>10</xdr:col>
      <xdr:colOff>971049</xdr:colOff>
      <xdr:row>2</xdr:row>
      <xdr:rowOff>135420</xdr:rowOff>
    </xdr:to>
    <xdr:pic>
      <xdr:nvPicPr>
        <xdr:cNvPr id="2" name="Image 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bwMode="auto">
        <a:xfrm>
          <a:off x="5391000" y="88855"/>
          <a:ext cx="4809774" cy="865715"/>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78650</xdr:colOff>
      <xdr:row>0</xdr:row>
      <xdr:rowOff>47095</xdr:rowOff>
    </xdr:from>
    <xdr:to>
      <xdr:col>7</xdr:col>
      <xdr:colOff>1155100</xdr:colOff>
      <xdr:row>1</xdr:row>
      <xdr:rowOff>256770</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bwMode="auto">
        <a:xfrm>
          <a:off x="5422175" y="47095"/>
          <a:ext cx="3524375" cy="61925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1949400</xdr:colOff>
      <xdr:row>0</xdr:row>
      <xdr:rowOff>88920</xdr:rowOff>
    </xdr:from>
    <xdr:to>
      <xdr:col>5</xdr:col>
      <xdr:colOff>1082520</xdr:colOff>
      <xdr:row>2</xdr:row>
      <xdr:rowOff>19440</xdr:rowOff>
    </xdr:to>
    <xdr:pic>
      <xdr:nvPicPr>
        <xdr:cNvPr id="4" name="Image 2">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bwMode="auto">
        <a:xfrm>
          <a:off x="5164920" y="88920"/>
          <a:ext cx="3778200" cy="702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135858</xdr:colOff>
      <xdr:row>0</xdr:row>
      <xdr:rowOff>47624</xdr:rowOff>
    </xdr:from>
    <xdr:to>
      <xdr:col>8</xdr:col>
      <xdr:colOff>17413</xdr:colOff>
      <xdr:row>1</xdr:row>
      <xdr:rowOff>311879</xdr:rowOff>
    </xdr:to>
    <xdr:pic>
      <xdr:nvPicPr>
        <xdr:cNvPr id="5" name="Image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xdr:blipFill>
      <xdr:spPr bwMode="auto">
        <a:xfrm>
          <a:off x="5936583" y="47624"/>
          <a:ext cx="3516930" cy="6801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58964</xdr:colOff>
      <xdr:row>0</xdr:row>
      <xdr:rowOff>47626</xdr:rowOff>
    </xdr:from>
    <xdr:to>
      <xdr:col>10</xdr:col>
      <xdr:colOff>692694</xdr:colOff>
      <xdr:row>2</xdr:row>
      <xdr:rowOff>45848</xdr:rowOff>
    </xdr:to>
    <xdr:pic>
      <xdr:nvPicPr>
        <xdr:cNvPr id="6" name="Image 4">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xdr:blipFill>
      <xdr:spPr bwMode="auto">
        <a:xfrm>
          <a:off x="5431064" y="47626"/>
          <a:ext cx="4297680" cy="823722"/>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58964</xdr:colOff>
      <xdr:row>0</xdr:row>
      <xdr:rowOff>47626</xdr:rowOff>
    </xdr:from>
    <xdr:to>
      <xdr:col>9</xdr:col>
      <xdr:colOff>581569</xdr:colOff>
      <xdr:row>2</xdr:row>
      <xdr:rowOff>153798</xdr:rowOff>
    </xdr:to>
    <xdr:pic>
      <xdr:nvPicPr>
        <xdr:cNvPr id="2" name="Image 4">
          <a:extLst>
            <a:ext uri="{FF2B5EF4-FFF2-40B4-BE49-F238E27FC236}">
              <a16:creationId xmlns:a16="http://schemas.microsoft.com/office/drawing/2014/main" id="{98F0BF37-8018-4CB4-8081-04F4ECFFBE38}"/>
            </a:ext>
          </a:extLst>
        </xdr:cNvPr>
        <xdr:cNvPicPr>
          <a:picLocks noChangeAspect="1"/>
        </xdr:cNvPicPr>
      </xdr:nvPicPr>
      <xdr:blipFill>
        <a:blip xmlns:r="http://schemas.openxmlformats.org/officeDocument/2006/relationships" r:embed="rId1"/>
        <a:stretch/>
      </xdr:blipFill>
      <xdr:spPr bwMode="auto">
        <a:xfrm>
          <a:off x="5431064" y="44451"/>
          <a:ext cx="4291330" cy="820547"/>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zoomScale="85" zoomScaleNormal="85" workbookViewId="0">
      <selection activeCell="Q27" sqref="Q27"/>
    </sheetView>
  </sheetViews>
  <sheetFormatPr baseColWidth="10" defaultColWidth="11.42578125" defaultRowHeight="15" x14ac:dyDescent="0.25"/>
  <cols>
    <col min="1" max="1" width="7.7109375" style="1" customWidth="1"/>
    <col min="2" max="2" width="21.7109375" style="1" customWidth="1"/>
    <col min="3" max="3" width="14.28515625" style="1" customWidth="1"/>
    <col min="4" max="4" width="15.28515625" style="1" customWidth="1"/>
    <col min="5" max="5" width="14.5703125" style="1" customWidth="1"/>
    <col min="6" max="6" width="15.42578125" style="1" customWidth="1"/>
    <col min="7" max="7" width="15.7109375" style="1" customWidth="1"/>
    <col min="8" max="8" width="15" style="1" customWidth="1"/>
    <col min="9" max="9" width="15.5703125" style="1" customWidth="1"/>
    <col min="10" max="10" width="20.5703125" style="1" customWidth="1"/>
    <col min="11" max="11" width="23.28515625" style="1" customWidth="1"/>
    <col min="12" max="12" width="21.140625" style="2" customWidth="1"/>
    <col min="13" max="13" width="12.28515625" style="2" customWidth="1"/>
    <col min="14" max="14" width="11.42578125" style="3"/>
    <col min="15" max="15" width="18.28515625" style="1" customWidth="1"/>
    <col min="16" max="16" width="23.5703125" style="1" customWidth="1"/>
    <col min="17" max="17" width="24.7109375" style="1" customWidth="1"/>
    <col min="18" max="18" width="18.28515625" style="1" customWidth="1"/>
    <col min="19" max="16384" width="11.42578125" style="1"/>
  </cols>
  <sheetData>
    <row r="1" spans="1:19" ht="31.9" customHeight="1" thickBot="1" x14ac:dyDescent="0.3">
      <c r="A1" s="216" t="s">
        <v>0</v>
      </c>
      <c r="B1" s="216"/>
      <c r="C1" s="216"/>
      <c r="D1" s="216"/>
      <c r="E1" s="211"/>
      <c r="F1" s="212"/>
      <c r="G1" s="212"/>
      <c r="H1" s="212"/>
      <c r="I1" s="213"/>
      <c r="J1"/>
      <c r="K1"/>
      <c r="L1" s="5"/>
      <c r="M1" s="5"/>
      <c r="N1" s="13"/>
    </row>
    <row r="2" spans="1:19" ht="31.9" customHeight="1" thickBot="1" x14ac:dyDescent="0.3">
      <c r="A2" s="215" t="s">
        <v>1</v>
      </c>
      <c r="B2" s="215"/>
      <c r="C2" s="215"/>
      <c r="D2" s="215"/>
      <c r="E2" s="211"/>
      <c r="F2" s="212"/>
      <c r="G2" s="212"/>
      <c r="H2" s="212"/>
      <c r="I2" s="213"/>
      <c r="J2"/>
      <c r="K2"/>
      <c r="L2" s="5"/>
      <c r="M2" s="5"/>
      <c r="N2" s="13"/>
    </row>
    <row r="3" spans="1:19" x14ac:dyDescent="0.25">
      <c r="A3"/>
      <c r="B3"/>
      <c r="C3"/>
      <c r="D3"/>
      <c r="E3"/>
      <c r="F3"/>
      <c r="G3"/>
      <c r="H3"/>
      <c r="I3"/>
      <c r="N3"/>
      <c r="Q3" s="2"/>
      <c r="R3" s="2"/>
      <c r="S3" s="3"/>
    </row>
    <row r="4" spans="1:19" x14ac:dyDescent="0.25">
      <c r="A4"/>
      <c r="B4" s="88" t="s">
        <v>2</v>
      </c>
      <c r="C4"/>
      <c r="D4" s="89"/>
      <c r="E4"/>
      <c r="F4"/>
      <c r="G4"/>
      <c r="H4"/>
      <c r="I4"/>
      <c r="J4" s="217" t="s">
        <v>3</v>
      </c>
      <c r="K4" s="217"/>
      <c r="L4" s="217"/>
      <c r="M4" s="217"/>
      <c r="N4" s="13"/>
    </row>
    <row r="5" spans="1:19" x14ac:dyDescent="0.25">
      <c r="A5"/>
      <c r="B5" s="88"/>
      <c r="C5"/>
      <c r="D5" s="89"/>
      <c r="E5"/>
      <c r="F5"/>
      <c r="G5"/>
      <c r="H5"/>
      <c r="I5"/>
      <c r="N5" s="90"/>
      <c r="O5" s="78"/>
    </row>
    <row r="6" spans="1:19" x14ac:dyDescent="0.25">
      <c r="A6"/>
      <c r="B6" s="91" t="s">
        <v>4</v>
      </c>
      <c r="C6" s="92"/>
      <c r="D6" s="92"/>
      <c r="E6" s="92"/>
      <c r="F6" s="92"/>
      <c r="G6" s="92"/>
      <c r="H6"/>
      <c r="I6"/>
      <c r="J6"/>
      <c r="K6"/>
      <c r="L6" s="5"/>
      <c r="M6" s="5"/>
      <c r="N6" s="13"/>
    </row>
    <row r="7" spans="1:19" x14ac:dyDescent="0.25">
      <c r="A7"/>
      <c r="B7"/>
      <c r="C7" s="92"/>
      <c r="D7" s="92"/>
      <c r="E7" s="92"/>
      <c r="F7" s="92"/>
      <c r="G7" s="92"/>
      <c r="H7"/>
      <c r="I7"/>
      <c r="J7"/>
      <c r="K7"/>
      <c r="L7" s="5"/>
      <c r="M7" s="5"/>
      <c r="N7" s="13"/>
    </row>
    <row r="8" spans="1:19" x14ac:dyDescent="0.25">
      <c r="A8"/>
      <c r="B8" s="92" t="s">
        <v>5</v>
      </c>
      <c r="C8" s="92"/>
      <c r="D8" s="92"/>
      <c r="E8" s="92"/>
      <c r="F8" s="92"/>
      <c r="G8" s="92"/>
      <c r="H8"/>
      <c r="I8"/>
      <c r="J8"/>
      <c r="K8"/>
      <c r="L8" s="5"/>
      <c r="M8" s="5"/>
      <c r="N8" s="13"/>
    </row>
    <row r="9" spans="1:19" x14ac:dyDescent="0.25">
      <c r="A9"/>
      <c r="B9" s="92" t="s">
        <v>6</v>
      </c>
      <c r="C9" s="92"/>
      <c r="D9" s="92"/>
      <c r="E9" s="92"/>
      <c r="F9" s="92"/>
      <c r="G9" s="92"/>
      <c r="H9"/>
      <c r="I9"/>
      <c r="J9"/>
      <c r="K9"/>
      <c r="L9" s="5"/>
      <c r="M9" s="5"/>
      <c r="N9" s="13"/>
    </row>
    <row r="10" spans="1:19" x14ac:dyDescent="0.25">
      <c r="A10"/>
      <c r="B10" s="92" t="s">
        <v>7</v>
      </c>
      <c r="C10" s="92"/>
      <c r="D10" s="92"/>
      <c r="E10" s="92"/>
      <c r="F10" s="92"/>
      <c r="G10" s="92"/>
      <c r="H10"/>
      <c r="I10"/>
      <c r="J10"/>
      <c r="K10"/>
      <c r="L10" s="5"/>
      <c r="M10" s="5"/>
      <c r="N10" s="13"/>
    </row>
    <row r="11" spans="1:19" x14ac:dyDescent="0.25">
      <c r="A11"/>
      <c r="B11" s="93"/>
      <c r="C11"/>
      <c r="D11"/>
      <c r="E11"/>
      <c r="F11"/>
      <c r="G11"/>
      <c r="H11"/>
      <c r="I11"/>
      <c r="J11"/>
      <c r="K11"/>
      <c r="L11" s="5"/>
      <c r="M11" s="5"/>
      <c r="N11" s="13"/>
    </row>
    <row r="12" spans="1:19" s="3" customFormat="1" ht="51.75" customHeight="1" x14ac:dyDescent="0.25">
      <c r="A12" s="94" t="s">
        <v>8</v>
      </c>
      <c r="B12" s="95" t="s">
        <v>9</v>
      </c>
      <c r="C12" s="95" t="s">
        <v>10</v>
      </c>
      <c r="D12" s="96" t="s">
        <v>295</v>
      </c>
      <c r="E12" s="95" t="s">
        <v>319</v>
      </c>
      <c r="F12" s="95" t="s">
        <v>11</v>
      </c>
      <c r="G12" s="97" t="s">
        <v>12</v>
      </c>
      <c r="H12" s="97" t="s">
        <v>13</v>
      </c>
      <c r="I12" s="94" t="s">
        <v>14</v>
      </c>
      <c r="J12" s="95" t="s">
        <v>15</v>
      </c>
      <c r="K12" s="95" t="s">
        <v>16</v>
      </c>
      <c r="L12" s="95" t="s">
        <v>17</v>
      </c>
      <c r="M12" s="6" t="s">
        <v>18</v>
      </c>
      <c r="N12" s="94" t="s">
        <v>19</v>
      </c>
    </row>
    <row r="13" spans="1:19" ht="27.4" customHeight="1" x14ac:dyDescent="0.25">
      <c r="A13" s="199">
        <v>1</v>
      </c>
      <c r="B13" s="200" t="s">
        <v>20</v>
      </c>
      <c r="C13" s="200"/>
      <c r="D13" s="200"/>
      <c r="E13" s="200" t="s">
        <v>296</v>
      </c>
      <c r="F13" s="200"/>
      <c r="G13" s="200"/>
      <c r="H13" s="200"/>
      <c r="I13" s="200"/>
      <c r="J13" s="200"/>
      <c r="K13" s="200"/>
      <c r="L13" s="200" t="s">
        <v>21</v>
      </c>
      <c r="M13" s="55">
        <v>5</v>
      </c>
      <c r="N13" s="56">
        <v>50</v>
      </c>
      <c r="O13" s="214" t="s">
        <v>325</v>
      </c>
      <c r="P13" s="7"/>
    </row>
    <row r="14" spans="1:19" x14ac:dyDescent="0.25">
      <c r="A14" s="199">
        <v>2</v>
      </c>
      <c r="B14" s="200" t="s">
        <v>315</v>
      </c>
      <c r="C14" s="200"/>
      <c r="D14" s="200"/>
      <c r="E14" s="200"/>
      <c r="F14" s="200"/>
      <c r="G14" s="200"/>
      <c r="H14" s="200"/>
      <c r="I14" s="200"/>
      <c r="J14" s="200"/>
      <c r="K14" s="200"/>
      <c r="L14" s="200"/>
      <c r="M14" s="55"/>
      <c r="N14" s="56"/>
      <c r="O14" s="214"/>
      <c r="P14" s="7"/>
    </row>
    <row r="15" spans="1:19" ht="30" x14ac:dyDescent="0.25">
      <c r="A15" s="199">
        <v>3</v>
      </c>
      <c r="B15" s="200" t="s">
        <v>23</v>
      </c>
      <c r="C15" s="200"/>
      <c r="D15" s="200"/>
      <c r="E15" s="200" t="s">
        <v>297</v>
      </c>
      <c r="F15" s="200"/>
      <c r="G15" s="200"/>
      <c r="H15" s="200"/>
      <c r="I15" s="200"/>
      <c r="J15" s="200"/>
      <c r="K15" s="200"/>
      <c r="L15" s="200" t="s">
        <v>300</v>
      </c>
      <c r="M15" s="55"/>
      <c r="N15" s="56">
        <v>20</v>
      </c>
      <c r="O15" s="214"/>
      <c r="P15" s="7"/>
    </row>
    <row r="16" spans="1:19" ht="45" x14ac:dyDescent="0.25">
      <c r="A16" s="199">
        <v>4</v>
      </c>
      <c r="B16" s="200" t="s">
        <v>298</v>
      </c>
      <c r="C16" s="200"/>
      <c r="D16" s="200"/>
      <c r="E16" s="200" t="s">
        <v>299</v>
      </c>
      <c r="F16" s="200"/>
      <c r="G16" s="200"/>
      <c r="H16" s="200"/>
      <c r="I16" s="200"/>
      <c r="J16" s="200"/>
      <c r="K16" s="200"/>
      <c r="L16" s="200" t="s">
        <v>301</v>
      </c>
      <c r="M16" s="55"/>
      <c r="N16" s="56">
        <v>15</v>
      </c>
      <c r="O16" s="214"/>
      <c r="P16" s="7"/>
    </row>
    <row r="17" spans="1:16" x14ac:dyDescent="0.25">
      <c r="A17" s="201"/>
      <c r="B17" s="202"/>
      <c r="C17" s="202"/>
      <c r="D17" s="202"/>
      <c r="E17" s="206"/>
      <c r="F17" s="202"/>
      <c r="G17" s="202"/>
      <c r="H17" s="202"/>
      <c r="I17" s="202"/>
      <c r="J17" s="202"/>
      <c r="K17" s="202"/>
      <c r="L17" s="207"/>
      <c r="M17" s="203"/>
      <c r="N17" s="204"/>
      <c r="O17" s="3"/>
      <c r="P17" s="7"/>
    </row>
    <row r="18" spans="1:16" x14ac:dyDescent="0.25">
      <c r="A18" s="201"/>
      <c r="B18" s="202"/>
      <c r="C18" s="202"/>
      <c r="D18" s="202"/>
      <c r="E18" s="206"/>
      <c r="F18" s="202"/>
      <c r="G18" s="202"/>
      <c r="H18" s="202"/>
      <c r="I18" s="202"/>
      <c r="J18" s="202"/>
      <c r="K18" s="202"/>
      <c r="L18" s="207"/>
      <c r="M18" s="203"/>
      <c r="N18" s="204"/>
      <c r="O18" s="3"/>
      <c r="P18" s="7"/>
    </row>
    <row r="19" spans="1:16" x14ac:dyDescent="0.25">
      <c r="A19" s="201"/>
      <c r="B19" s="202"/>
      <c r="C19" s="202"/>
      <c r="D19" s="202"/>
      <c r="E19" s="206"/>
      <c r="F19" s="202"/>
      <c r="G19" s="202"/>
      <c r="H19" s="202"/>
      <c r="I19" s="202"/>
      <c r="J19" s="202"/>
      <c r="K19" s="202"/>
      <c r="L19" s="207"/>
      <c r="M19" s="203"/>
      <c r="N19" s="204"/>
      <c r="O19" s="3"/>
      <c r="P19" s="7"/>
    </row>
    <row r="20" spans="1:16" x14ac:dyDescent="0.25">
      <c r="A20" s="201"/>
      <c r="B20" s="202"/>
      <c r="C20" s="202"/>
      <c r="D20" s="202"/>
      <c r="E20" s="206"/>
      <c r="F20" s="202"/>
      <c r="G20" s="202"/>
      <c r="H20" s="202"/>
      <c r="I20" s="202"/>
      <c r="J20" s="202"/>
      <c r="K20" s="202"/>
      <c r="L20" s="207"/>
      <c r="M20" s="203"/>
      <c r="N20" s="204"/>
      <c r="O20" s="3"/>
      <c r="P20" s="7"/>
    </row>
    <row r="21" spans="1:16" x14ac:dyDescent="0.25">
      <c r="A21" s="201"/>
      <c r="B21" s="202"/>
      <c r="C21" s="202"/>
      <c r="D21" s="202"/>
      <c r="E21" s="206"/>
      <c r="F21" s="202"/>
      <c r="G21" s="202"/>
      <c r="H21" s="202"/>
      <c r="I21" s="202"/>
      <c r="J21" s="202"/>
      <c r="K21" s="202"/>
      <c r="L21" s="207"/>
      <c r="M21" s="203"/>
      <c r="N21" s="204"/>
      <c r="O21" s="3"/>
      <c r="P21" s="7"/>
    </row>
    <row r="22" spans="1:16" x14ac:dyDescent="0.25">
      <c r="A22" s="201"/>
      <c r="B22" s="202"/>
      <c r="C22" s="202"/>
      <c r="D22" s="202"/>
      <c r="E22" s="206"/>
      <c r="F22" s="202"/>
      <c r="G22" s="202"/>
      <c r="H22" s="202"/>
      <c r="I22" s="202"/>
      <c r="J22" s="202"/>
      <c r="K22" s="202"/>
      <c r="L22" s="207"/>
      <c r="M22" s="203"/>
      <c r="N22" s="204"/>
      <c r="O22" s="3"/>
    </row>
    <row r="23" spans="1:16" x14ac:dyDescent="0.25">
      <c r="A23" s="201"/>
      <c r="B23" s="202"/>
      <c r="C23" s="202"/>
      <c r="D23" s="202"/>
      <c r="E23" s="206"/>
      <c r="F23" s="202"/>
      <c r="G23" s="202"/>
      <c r="H23" s="202"/>
      <c r="I23" s="202"/>
      <c r="J23" s="202"/>
      <c r="K23" s="202"/>
      <c r="L23" s="207"/>
      <c r="M23" s="203"/>
      <c r="N23" s="204"/>
      <c r="O23" s="3"/>
    </row>
    <row r="24" spans="1:16" x14ac:dyDescent="0.25">
      <c r="A24" s="201"/>
      <c r="B24" s="202"/>
      <c r="C24" s="202"/>
      <c r="D24" s="202"/>
      <c r="E24" s="206"/>
      <c r="F24" s="202"/>
      <c r="G24" s="202"/>
      <c r="H24" s="202"/>
      <c r="I24" s="202"/>
      <c r="J24" s="202"/>
      <c r="K24" s="202"/>
      <c r="L24" s="207"/>
      <c r="M24" s="203"/>
      <c r="N24" s="204"/>
      <c r="O24" s="3"/>
    </row>
    <row r="25" spans="1:16" x14ac:dyDescent="0.25">
      <c r="A25" s="201"/>
      <c r="B25" s="202"/>
      <c r="C25" s="202"/>
      <c r="D25" s="202"/>
      <c r="E25" s="206"/>
      <c r="F25" s="202"/>
      <c r="G25" s="202"/>
      <c r="H25" s="202"/>
      <c r="I25" s="202"/>
      <c r="J25" s="202"/>
      <c r="K25" s="202"/>
      <c r="L25" s="207"/>
      <c r="M25" s="203"/>
      <c r="N25" s="204"/>
      <c r="O25" s="3"/>
    </row>
    <row r="26" spans="1:16" hidden="1" x14ac:dyDescent="0.25">
      <c r="A26" s="208"/>
      <c r="B26" s="208"/>
      <c r="C26" s="208"/>
      <c r="D26" s="208"/>
      <c r="E26" s="208"/>
      <c r="F26" s="208"/>
      <c r="G26" s="208"/>
      <c r="H26" s="208"/>
      <c r="I26" s="208"/>
      <c r="J26" s="208"/>
      <c r="K26" s="209"/>
      <c r="L26" s="210"/>
      <c r="M26" s="79"/>
      <c r="N26" s="79"/>
    </row>
  </sheetData>
  <sheetProtection sheet="1" objects="1" scenarios="1" formatCells="0" formatRows="0" insertRows="0" sort="0" autoFilter="0"/>
  <mergeCells count="6">
    <mergeCell ref="E1:I1"/>
    <mergeCell ref="O13:O16"/>
    <mergeCell ref="E2:I2"/>
    <mergeCell ref="A2:D2"/>
    <mergeCell ref="A1:D1"/>
    <mergeCell ref="J4:M4"/>
  </mergeCells>
  <dataValidations count="2">
    <dataValidation type="list" allowBlank="1" showInputMessage="1" showErrorMessage="1" sqref="K26 L13:L25" xr:uid="{00100020-00D9-423B-90F1-00F9006700AF}">
      <formula1>"Bovins lait,Autres herbivores,Granivores,Mixte (animal et végétal),Grandes cultures,Horticulture,Viticulture,Autres cultures"</formula1>
      <formula2>0</formula2>
    </dataValidation>
    <dataValidation type="list" allowBlank="1" showInputMessage="1" showErrorMessage="1" sqref="E13:E25" xr:uid="{E0A5A32E-9028-4C58-9406-F7BAC17D8BC3}">
      <formula1>"Déclarant PAC,Cotisant chefs d’exploitation MSA,Cotisants de solidarité MSA"</formula1>
    </dataValidation>
  </dataValidations>
  <pageMargins left="0.70833333333333315" right="0.70833333333333315" top="0.74861111111111112" bottom="0.74791666666666701" header="0.31527777777777799" footer="0.51181102362204689"/>
  <pageSetup paperSize="9" scale="64" orientation="landscape" horizontalDpi="300" verticalDpi="300"/>
  <headerFooter>
    <oddHeader>&amp;L&amp;F        &amp;A</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workbookViewId="0">
      <selection activeCell="N18" sqref="N18"/>
    </sheetView>
  </sheetViews>
  <sheetFormatPr baseColWidth="10" defaultColWidth="11.42578125" defaultRowHeight="15" x14ac:dyDescent="0.25"/>
  <cols>
    <col min="1" max="1" width="5.7109375" style="1" customWidth="1"/>
    <col min="2" max="2" width="21.7109375" style="1" customWidth="1"/>
    <col min="3" max="3" width="17.5703125" style="1" customWidth="1"/>
    <col min="4" max="4" width="14.5703125" style="1" customWidth="1"/>
    <col min="5" max="5" width="10.42578125" style="1" customWidth="1"/>
    <col min="6" max="6" width="10.5703125" style="1" customWidth="1"/>
    <col min="7" max="7" width="22.42578125" style="1" customWidth="1"/>
    <col min="8" max="8" width="12.7109375" style="1" customWidth="1"/>
    <col min="9" max="9" width="17" style="1" customWidth="1"/>
    <col min="10" max="16384" width="11.42578125" style="1"/>
  </cols>
  <sheetData>
    <row r="1" spans="1:12" ht="46.9" customHeight="1" thickBot="1" x14ac:dyDescent="0.3">
      <c r="A1" s="218" t="s">
        <v>0</v>
      </c>
      <c r="B1" s="218"/>
      <c r="C1" s="218"/>
      <c r="D1" s="219">
        <f>'1. Liste planteurs'!E1</f>
        <v>0</v>
      </c>
      <c r="E1" s="220"/>
      <c r="F1" s="221"/>
      <c r="G1"/>
      <c r="H1"/>
      <c r="I1"/>
      <c r="J1"/>
      <c r="K1"/>
    </row>
    <row r="2" spans="1:12" ht="46.9" customHeight="1" thickBot="1" x14ac:dyDescent="0.3">
      <c r="A2" s="216" t="s">
        <v>24</v>
      </c>
      <c r="B2" s="216"/>
      <c r="C2" s="216"/>
      <c r="D2" s="219">
        <f>'1. Liste planteurs'!E2</f>
        <v>0</v>
      </c>
      <c r="E2" s="220"/>
      <c r="F2" s="221"/>
      <c r="G2"/>
      <c r="H2"/>
      <c r="I2"/>
      <c r="J2"/>
      <c r="K2"/>
    </row>
    <row r="3" spans="1:12" x14ac:dyDescent="0.25">
      <c r="A3"/>
      <c r="B3"/>
      <c r="C3"/>
      <c r="D3"/>
      <c r="E3"/>
      <c r="F3"/>
      <c r="G3" s="217" t="s">
        <v>3</v>
      </c>
      <c r="H3" s="217"/>
      <c r="I3" s="217"/>
      <c r="J3" s="217"/>
      <c r="K3" s="217"/>
      <c r="L3" s="61"/>
    </row>
    <row r="4" spans="1:12" x14ac:dyDescent="0.25">
      <c r="A4" s="88" t="s">
        <v>25</v>
      </c>
      <c r="B4"/>
      <c r="C4" s="93"/>
      <c r="D4"/>
      <c r="E4"/>
      <c r="F4"/>
      <c r="G4"/>
      <c r="H4"/>
      <c r="I4"/>
      <c r="J4"/>
      <c r="K4"/>
    </row>
    <row r="5" spans="1:12" x14ac:dyDescent="0.25">
      <c r="A5" s="88"/>
      <c r="B5"/>
      <c r="C5" s="93"/>
      <c r="D5"/>
      <c r="E5"/>
      <c r="F5"/>
      <c r="G5"/>
      <c r="H5"/>
      <c r="I5"/>
      <c r="J5"/>
      <c r="K5"/>
    </row>
    <row r="6" spans="1:12" x14ac:dyDescent="0.25">
      <c r="A6" s="91" t="s">
        <v>4</v>
      </c>
      <c r="B6"/>
      <c r="C6" s="93"/>
      <c r="D6"/>
      <c r="E6"/>
      <c r="F6"/>
      <c r="G6"/>
      <c r="H6"/>
      <c r="I6"/>
      <c r="J6"/>
      <c r="K6"/>
    </row>
    <row r="7" spans="1:12" x14ac:dyDescent="0.25">
      <c r="A7" s="100"/>
      <c r="B7"/>
      <c r="C7" s="93"/>
      <c r="D7"/>
      <c r="E7"/>
      <c r="F7"/>
      <c r="G7"/>
      <c r="H7"/>
      <c r="I7"/>
      <c r="J7"/>
      <c r="K7"/>
    </row>
    <row r="8" spans="1:12" x14ac:dyDescent="0.25">
      <c r="A8" s="92" t="s">
        <v>26</v>
      </c>
      <c r="B8"/>
      <c r="C8" s="93"/>
      <c r="D8"/>
      <c r="E8"/>
      <c r="F8"/>
      <c r="G8"/>
      <c r="H8"/>
      <c r="I8"/>
      <c r="J8"/>
      <c r="K8"/>
    </row>
    <row r="9" spans="1:12" x14ac:dyDescent="0.25">
      <c r="A9" s="92" t="s">
        <v>27</v>
      </c>
      <c r="B9"/>
      <c r="C9" s="91"/>
      <c r="D9" s="92"/>
      <c r="E9" s="92"/>
      <c r="F9" s="92"/>
      <c r="G9" s="92"/>
      <c r="H9"/>
      <c r="I9"/>
      <c r="J9"/>
      <c r="K9"/>
    </row>
    <row r="10" spans="1:12" x14ac:dyDescent="0.25">
      <c r="A10" s="92" t="s">
        <v>7</v>
      </c>
      <c r="B10"/>
      <c r="C10" s="91"/>
      <c r="D10" s="92"/>
      <c r="E10" s="92"/>
      <c r="F10" s="92"/>
      <c r="G10" s="92"/>
      <c r="H10"/>
      <c r="I10"/>
      <c r="J10"/>
      <c r="K10"/>
    </row>
    <row r="11" spans="1:12" x14ac:dyDescent="0.25">
      <c r="A11"/>
      <c r="B11" s="93"/>
      <c r="C11" s="93"/>
      <c r="D11"/>
      <c r="E11"/>
      <c r="F11"/>
      <c r="G11"/>
      <c r="H11"/>
      <c r="I11"/>
      <c r="J11"/>
      <c r="K11"/>
    </row>
    <row r="12" spans="1:12" s="3" customFormat="1" ht="28.5" customHeight="1" x14ac:dyDescent="0.25">
      <c r="A12" s="222" t="s">
        <v>8</v>
      </c>
      <c r="B12" s="222" t="s">
        <v>28</v>
      </c>
      <c r="C12" s="222" t="s">
        <v>29</v>
      </c>
      <c r="D12" s="223" t="s">
        <v>30</v>
      </c>
      <c r="E12" s="101" t="s">
        <v>31</v>
      </c>
      <c r="F12" s="224" t="s">
        <v>32</v>
      </c>
      <c r="G12" s="222" t="s">
        <v>14</v>
      </c>
      <c r="H12" s="222" t="s">
        <v>33</v>
      </c>
      <c r="I12" s="222" t="s">
        <v>317</v>
      </c>
      <c r="J12" s="225" t="s">
        <v>34</v>
      </c>
      <c r="K12" s="225"/>
    </row>
    <row r="13" spans="1:12" s="3" customFormat="1" ht="14.25" customHeight="1" x14ac:dyDescent="0.25">
      <c r="A13" s="222"/>
      <c r="B13" s="222"/>
      <c r="C13" s="222"/>
      <c r="D13" s="223"/>
      <c r="E13" s="102" t="s">
        <v>35</v>
      </c>
      <c r="F13" s="224"/>
      <c r="G13" s="222"/>
      <c r="H13" s="222"/>
      <c r="I13" s="222"/>
      <c r="J13" s="226" t="s">
        <v>36</v>
      </c>
      <c r="K13" s="226"/>
    </row>
    <row r="14" spans="1:12" ht="15" customHeight="1" x14ac:dyDescent="0.25">
      <c r="A14" s="54">
        <v>1</v>
      </c>
      <c r="B14" s="98" t="s">
        <v>20</v>
      </c>
      <c r="C14" s="54" t="s">
        <v>37</v>
      </c>
      <c r="D14" s="54" t="s">
        <v>38</v>
      </c>
      <c r="E14" s="54" t="s">
        <v>39</v>
      </c>
      <c r="F14" s="98">
        <v>24</v>
      </c>
      <c r="G14" s="98" t="s">
        <v>40</v>
      </c>
      <c r="H14" s="98"/>
      <c r="I14" s="103" t="s">
        <v>41</v>
      </c>
      <c r="J14" s="98" t="s">
        <v>42</v>
      </c>
      <c r="K14" s="98">
        <v>151</v>
      </c>
      <c r="L14" s="323" t="s">
        <v>325</v>
      </c>
    </row>
    <row r="15" spans="1:12" ht="15" customHeight="1" x14ac:dyDescent="0.25">
      <c r="A15" s="54">
        <v>1</v>
      </c>
      <c r="B15" s="98" t="s">
        <v>20</v>
      </c>
      <c r="C15" s="54" t="s">
        <v>43</v>
      </c>
      <c r="D15" s="54" t="s">
        <v>38</v>
      </c>
      <c r="E15" s="54" t="s">
        <v>39</v>
      </c>
      <c r="F15" s="98">
        <v>24</v>
      </c>
      <c r="G15" s="98" t="s">
        <v>40</v>
      </c>
      <c r="H15" s="98"/>
      <c r="I15" s="103" t="s">
        <v>44</v>
      </c>
      <c r="J15" s="98" t="s">
        <v>42</v>
      </c>
      <c r="K15" s="98">
        <v>152</v>
      </c>
      <c r="L15" s="323" t="s">
        <v>45</v>
      </c>
    </row>
    <row r="16" spans="1:12" x14ac:dyDescent="0.25">
      <c r="A16" s="54">
        <v>1</v>
      </c>
      <c r="B16" s="98" t="s">
        <v>20</v>
      </c>
      <c r="C16" s="54" t="s">
        <v>37</v>
      </c>
      <c r="D16" s="54" t="s">
        <v>46</v>
      </c>
      <c r="E16" s="54" t="s">
        <v>39</v>
      </c>
      <c r="F16" s="98">
        <v>14</v>
      </c>
      <c r="G16" s="98" t="s">
        <v>40</v>
      </c>
      <c r="H16" s="98"/>
      <c r="I16" s="103" t="s">
        <v>41</v>
      </c>
      <c r="J16" s="98" t="s">
        <v>42</v>
      </c>
      <c r="K16" s="98">
        <v>151</v>
      </c>
      <c r="L16" s="323"/>
    </row>
    <row r="17" spans="1:12" x14ac:dyDescent="0.25">
      <c r="A17" s="54">
        <v>2</v>
      </c>
      <c r="B17" s="98" t="s">
        <v>315</v>
      </c>
      <c r="C17" s="54" t="s">
        <v>47</v>
      </c>
      <c r="D17" s="54" t="s">
        <v>48</v>
      </c>
      <c r="E17" s="54" t="s">
        <v>49</v>
      </c>
      <c r="F17" s="98"/>
      <c r="G17" s="98"/>
      <c r="H17" s="98"/>
      <c r="I17" s="103" t="s">
        <v>14</v>
      </c>
      <c r="J17" s="54"/>
      <c r="K17" s="54"/>
      <c r="L17" s="323"/>
    </row>
    <row r="18" spans="1:12" x14ac:dyDescent="0.25">
      <c r="A18" s="54">
        <v>2</v>
      </c>
      <c r="B18" s="98" t="s">
        <v>315</v>
      </c>
      <c r="C18" s="54" t="s">
        <v>50</v>
      </c>
      <c r="D18" s="54" t="s">
        <v>51</v>
      </c>
      <c r="E18" s="54" t="s">
        <v>49</v>
      </c>
      <c r="F18" s="54"/>
      <c r="G18" s="54"/>
      <c r="H18" s="54"/>
      <c r="I18" s="103" t="s">
        <v>14</v>
      </c>
      <c r="J18" s="54"/>
      <c r="K18" s="54"/>
      <c r="L18" s="323"/>
    </row>
    <row r="19" spans="1:12" x14ac:dyDescent="0.25">
      <c r="A19" s="54">
        <v>2</v>
      </c>
      <c r="B19" s="98" t="s">
        <v>315</v>
      </c>
      <c r="C19" s="54" t="s">
        <v>37</v>
      </c>
      <c r="D19" s="54" t="s">
        <v>52</v>
      </c>
      <c r="E19" s="54" t="s">
        <v>49</v>
      </c>
      <c r="F19" s="54"/>
      <c r="G19" s="54"/>
      <c r="H19" s="54"/>
      <c r="I19" s="103" t="s">
        <v>14</v>
      </c>
      <c r="J19" s="54"/>
      <c r="K19" s="54"/>
      <c r="L19" s="323"/>
    </row>
    <row r="20" spans="1:12" x14ac:dyDescent="0.25">
      <c r="A20" s="105" t="str">
        <f>IFERROR(IF('1. Liste planteurs'!A17="","",LOOKUP(B20,'1. Liste planteurs'!$B$16:$B$100,'1. Liste planteurs'!$A$16:$A$100)),"")</f>
        <v/>
      </c>
      <c r="B20" s="9"/>
      <c r="C20" s="105"/>
      <c r="D20" s="105"/>
      <c r="E20" s="105"/>
      <c r="F20" s="105"/>
      <c r="G20" s="105"/>
      <c r="H20" s="105"/>
      <c r="I20" s="105"/>
      <c r="J20" s="105"/>
      <c r="K20" s="105"/>
    </row>
    <row r="21" spans="1:12" x14ac:dyDescent="0.25">
      <c r="A21" s="105" t="str">
        <f>IFERROR(IF('1. Liste planteurs'!A18="","",LOOKUP(B21,'1. Liste planteurs'!$B$16:$B$100,'1. Liste planteurs'!$A$16:$A$100)),"")</f>
        <v/>
      </c>
      <c r="B21" s="9"/>
      <c r="C21" s="105"/>
      <c r="D21" s="105"/>
      <c r="E21" s="105"/>
      <c r="F21" s="105"/>
      <c r="G21" s="105"/>
      <c r="H21" s="105"/>
      <c r="I21" s="105"/>
      <c r="J21" s="105"/>
      <c r="K21" s="105"/>
    </row>
    <row r="22" spans="1:12" x14ac:dyDescent="0.25">
      <c r="A22" s="105" t="str">
        <f>IFERROR(IF('1. Liste planteurs'!A19="","",LOOKUP(B22,'1. Liste planteurs'!$B$16:$B$100,'1. Liste planteurs'!$A$16:$A$100)),"")</f>
        <v/>
      </c>
      <c r="B22" s="9"/>
      <c r="C22" s="105"/>
      <c r="D22" s="105"/>
      <c r="E22" s="105"/>
      <c r="F22" s="105"/>
      <c r="G22" s="105"/>
      <c r="H22" s="105"/>
      <c r="I22" s="105"/>
      <c r="J22" s="105"/>
      <c r="K22" s="105"/>
    </row>
    <row r="23" spans="1:12" x14ac:dyDescent="0.25">
      <c r="A23" s="105" t="str">
        <f>IFERROR(IF('1. Liste planteurs'!A20="","",LOOKUP(B23,'1. Liste planteurs'!$B$16:$B$100,'1. Liste planteurs'!$A$16:$A$100)),"")</f>
        <v/>
      </c>
      <c r="B23" s="9"/>
      <c r="C23" s="105"/>
      <c r="D23" s="105"/>
      <c r="E23" s="105"/>
      <c r="F23" s="105"/>
      <c r="G23" s="105"/>
      <c r="H23" s="105"/>
      <c r="I23" s="105"/>
      <c r="J23" s="105"/>
      <c r="K23" s="105"/>
    </row>
    <row r="24" spans="1:12" x14ac:dyDescent="0.25">
      <c r="A24" s="105" t="str">
        <f>IFERROR(IF('1. Liste planteurs'!A21="","",LOOKUP(B24,'1. Liste planteurs'!$B$16:$B$100,'1. Liste planteurs'!$A$16:$A$100)),"")</f>
        <v/>
      </c>
      <c r="B24" s="9"/>
      <c r="C24" s="105"/>
      <c r="D24" s="105"/>
      <c r="E24" s="105"/>
      <c r="F24" s="105"/>
      <c r="G24" s="105"/>
      <c r="H24" s="105"/>
      <c r="I24" s="105"/>
      <c r="J24" s="105"/>
      <c r="K24" s="105"/>
    </row>
    <row r="25" spans="1:12" x14ac:dyDescent="0.25">
      <c r="A25" s="105" t="str">
        <f>IFERROR(IF('1. Liste planteurs'!A22="","",LOOKUP(B25,'1. Liste planteurs'!$B$16:$B$100,'1. Liste planteurs'!$A$16:$A$100)),"")</f>
        <v/>
      </c>
      <c r="B25" s="9"/>
      <c r="C25" s="105"/>
      <c r="D25" s="105"/>
      <c r="E25" s="105"/>
      <c r="F25" s="105"/>
      <c r="G25" s="105"/>
      <c r="H25" s="105"/>
      <c r="I25" s="105"/>
      <c r="J25" s="105"/>
      <c r="K25" s="105"/>
    </row>
    <row r="26" spans="1:12" x14ac:dyDescent="0.25">
      <c r="A26" s="105" t="str">
        <f>IFERROR(IF('1. Liste planteurs'!A23="","",LOOKUP(B26,'1. Liste planteurs'!$B$16:$B$100,'1. Liste planteurs'!$A$16:$A$100)),"")</f>
        <v/>
      </c>
      <c r="B26" s="9"/>
      <c r="C26" s="105"/>
      <c r="D26" s="105"/>
      <c r="E26" s="105"/>
      <c r="F26" s="105"/>
      <c r="G26" s="105"/>
      <c r="H26" s="105"/>
      <c r="I26" s="105"/>
      <c r="J26" s="105"/>
      <c r="K26" s="105"/>
    </row>
    <row r="27" spans="1:12" x14ac:dyDescent="0.25">
      <c r="A27" s="105" t="str">
        <f>IFERROR(IF('1. Liste planteurs'!A24="","",LOOKUP(B27,'1. Liste planteurs'!$B$16:$B$100,'1. Liste planteurs'!$A$16:$A$100)),"")</f>
        <v/>
      </c>
      <c r="B27" s="9"/>
      <c r="C27" s="105"/>
      <c r="D27" s="105"/>
      <c r="E27" s="105"/>
      <c r="F27" s="105"/>
      <c r="G27" s="105"/>
      <c r="H27" s="105"/>
      <c r="I27" s="105"/>
      <c r="J27" s="105"/>
      <c r="K27" s="105"/>
    </row>
    <row r="28" spans="1:12" x14ac:dyDescent="0.25">
      <c r="A28" s="105" t="str">
        <f>IFERROR(IF('1. Liste planteurs'!A25="","",LOOKUP(B28,'1. Liste planteurs'!$B$16:$B$100,'1. Liste planteurs'!$A$16:$A$100)),"")</f>
        <v/>
      </c>
      <c r="B28" s="9"/>
      <c r="C28" s="105"/>
      <c r="D28" s="105"/>
      <c r="E28" s="105"/>
      <c r="F28" s="105"/>
      <c r="G28" s="105"/>
      <c r="H28" s="105"/>
      <c r="I28" s="105"/>
      <c r="J28" s="105"/>
      <c r="K28" s="105"/>
    </row>
    <row r="29" spans="1:12" hidden="1" x14ac:dyDescent="0.25">
      <c r="A29" s="80" t="str">
        <f>IFERROR(IF('1. Liste planteurs'!A26="","",LOOKUP(B29,'1. Liste planteurs'!$B$16:$B$100,'1. Liste planteurs'!$A$16:$A$100)),"")</f>
        <v/>
      </c>
      <c r="B29" s="81"/>
      <c r="C29" s="80"/>
      <c r="D29" s="80"/>
      <c r="E29" s="80"/>
      <c r="F29" s="80"/>
      <c r="G29" s="80"/>
      <c r="H29" s="80"/>
      <c r="I29" s="80"/>
      <c r="J29" s="80"/>
      <c r="K29" s="80"/>
    </row>
    <row r="30" spans="1:12" x14ac:dyDescent="0.25">
      <c r="L30" s="106"/>
    </row>
    <row r="31" spans="1:12" x14ac:dyDescent="0.25">
      <c r="L31" s="106"/>
    </row>
    <row r="32" spans="1:12" x14ac:dyDescent="0.25">
      <c r="L32" s="106"/>
    </row>
    <row r="33" spans="12:12" x14ac:dyDescent="0.25">
      <c r="L33" s="106"/>
    </row>
    <row r="34" spans="12:12" x14ac:dyDescent="0.25">
      <c r="L34" s="106"/>
    </row>
    <row r="35" spans="12:12" x14ac:dyDescent="0.25">
      <c r="L35" s="106"/>
    </row>
    <row r="36" spans="12:12" x14ac:dyDescent="0.25">
      <c r="L36" s="106"/>
    </row>
    <row r="37" spans="12:12" x14ac:dyDescent="0.25">
      <c r="L37" s="106"/>
    </row>
    <row r="38" spans="12:12" x14ac:dyDescent="0.25">
      <c r="L38" s="106"/>
    </row>
    <row r="39" spans="12:12" x14ac:dyDescent="0.25">
      <c r="L39" s="106"/>
    </row>
    <row r="40" spans="12:12" x14ac:dyDescent="0.25">
      <c r="L40" s="106"/>
    </row>
    <row r="41" spans="12:12" x14ac:dyDescent="0.25">
      <c r="L41" s="106"/>
    </row>
    <row r="42" spans="12:12" x14ac:dyDescent="0.25">
      <c r="L42" s="106"/>
    </row>
    <row r="43" spans="12:12" x14ac:dyDescent="0.25">
      <c r="L43" s="106"/>
    </row>
    <row r="44" spans="12:12" x14ac:dyDescent="0.25">
      <c r="L44" s="106"/>
    </row>
    <row r="45" spans="12:12" x14ac:dyDescent="0.25">
      <c r="L45" s="106"/>
    </row>
    <row r="46" spans="12:12" x14ac:dyDescent="0.25">
      <c r="L46" s="106"/>
    </row>
    <row r="47" spans="12:12" x14ac:dyDescent="0.25">
      <c r="L47" s="106"/>
    </row>
    <row r="48" spans="12:12" x14ac:dyDescent="0.25">
      <c r="L48" s="106"/>
    </row>
  </sheetData>
  <sheetProtection sheet="1" objects="1" scenarios="1" formatCells="0" formatRows="0" insertRows="0" sort="0" autoFilter="0"/>
  <mergeCells count="16">
    <mergeCell ref="L14:L19"/>
    <mergeCell ref="A1:C1"/>
    <mergeCell ref="A2:C2"/>
    <mergeCell ref="D1:F1"/>
    <mergeCell ref="D2:F2"/>
    <mergeCell ref="G3:K3"/>
    <mergeCell ref="A12:A13"/>
    <mergeCell ref="B12:B13"/>
    <mergeCell ref="C12:C13"/>
    <mergeCell ref="D12:D13"/>
    <mergeCell ref="F12:F13"/>
    <mergeCell ref="G12:G13"/>
    <mergeCell ref="H12:H13"/>
    <mergeCell ref="I12:I13"/>
    <mergeCell ref="J12:K12"/>
    <mergeCell ref="J13:K13"/>
  </mergeCells>
  <dataValidations count="4">
    <dataValidation type="list" allowBlank="1" showInputMessage="1" showErrorMessage="1" sqref="C14:C15" xr:uid="{00AE00FC-00CD-4A60-8445-0052000F0030}">
      <formula1>"Nouvelle haie,Regarnissage haie,Agroforesterie,bosquet"</formula1>
      <formula2>0</formula2>
    </dataValidation>
    <dataValidation type="list" allowBlank="1" showInputMessage="1" showErrorMessage="1" sqref="C29" xr:uid="{005A003E-0062-4B77-A786-003A00C800C6}">
      <formula1>"Nouvelle haie,regarnissage haie,agroforesterie,bosquet,RNA,mares"</formula1>
      <formula2>0</formula2>
    </dataValidation>
    <dataValidation type="list" allowBlank="1" showInputMessage="1" showErrorMessage="1" sqref="E14:E29" xr:uid="{0045008D-001F-4796-A9B2-00CC006B00D9}">
      <formula1>"Oui,Non"</formula1>
      <formula2>0</formula2>
    </dataValidation>
    <dataValidation type="list" allowBlank="1" showInputMessage="1" showErrorMessage="1" sqref="C16:C28" xr:uid="{008F00D2-0024-425F-AA8C-000400860087}">
      <formula1>"Nouvelle haie,Regarnissage haie,Agroforesterie,Bosquet"</formula1>
      <formula2>0</formula2>
    </dataValidation>
  </dataValidations>
  <pageMargins left="0.70833333333333315" right="0.70833333333333315" top="0.74861111111111112" bottom="0.74791666666666701" header="0.31527777777777799" footer="0.51181102362204689"/>
  <pageSetup paperSize="9" scale="84" orientation="landscape" horizontalDpi="300" verticalDpi="300"/>
  <headerFooter>
    <oddHeader>&amp;L&amp;F        &amp;A</oddHeader>
  </headerFooter>
  <rowBreaks count="1" manualBreakCount="1">
    <brk id="30" max="16383" man="1"/>
  </row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B80042-0078-4FF2-A3DB-007C00250033}">
          <x14:formula1>
            <xm:f>'1. Liste planteurs'!$B$17:$B$26</xm:f>
          </x14:formula1>
          <x14:formula2>
            <xm:f>0</xm:f>
          </x14:formula2>
          <xm:sqref>B14:B16 B29</xm:sqref>
        </x14:dataValidation>
        <x14:dataValidation type="list" allowBlank="1" showInputMessage="1" showErrorMessage="1" xr:uid="{07CFC329-9F95-4467-93A7-D7E5C2AE54BB}">
          <x14:formula1>
            <xm:f>'1. Liste planteurs'!$B$17:$B$100</xm:f>
          </x14:formula1>
          <xm:sqref>B20:B28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EEBF7"/>
  </sheetPr>
  <dimension ref="A1:Q139"/>
  <sheetViews>
    <sheetView topLeftCell="A12" workbookViewId="0">
      <selection activeCell="D35" sqref="D35"/>
    </sheetView>
  </sheetViews>
  <sheetFormatPr baseColWidth="10" defaultColWidth="11.42578125" defaultRowHeight="15" x14ac:dyDescent="0.25"/>
  <cols>
    <col min="1" max="1" width="6.42578125" customWidth="1"/>
    <col min="2" max="2" width="21.7109375" customWidth="1"/>
    <col min="3" max="3" width="15" customWidth="1"/>
    <col min="4" max="4" width="21.42578125" customWidth="1"/>
    <col min="5" max="5" width="12" customWidth="1"/>
    <col min="6" max="6" width="12.7109375" customWidth="1"/>
    <col min="7" max="7" width="13.28515625" customWidth="1"/>
    <col min="8" max="8" width="9.7109375" style="11" customWidth="1"/>
    <col min="9" max="9" width="10.5703125" customWidth="1"/>
    <col min="10" max="10" width="9.28515625" customWidth="1"/>
    <col min="11" max="11" width="14.7109375" customWidth="1"/>
    <col min="12" max="12" width="10.5703125" customWidth="1"/>
    <col min="13" max="13" width="24.28515625" customWidth="1"/>
    <col min="14" max="14" width="31.5703125" customWidth="1"/>
  </cols>
  <sheetData>
    <row r="1" spans="1:13" ht="32.65" customHeight="1" thickBot="1" x14ac:dyDescent="0.3">
      <c r="A1" s="218" t="s">
        <v>0</v>
      </c>
      <c r="B1" s="218"/>
      <c r="C1" s="218"/>
      <c r="D1" s="219">
        <f>'1. Liste planteurs'!E1</f>
        <v>0</v>
      </c>
      <c r="E1" s="221"/>
    </row>
    <row r="2" spans="1:13" ht="32.65" customHeight="1" thickBot="1" x14ac:dyDescent="0.3">
      <c r="A2" s="216" t="s">
        <v>24</v>
      </c>
      <c r="B2" s="216"/>
      <c r="C2" s="216"/>
      <c r="D2" s="219">
        <f>'1. Liste planteurs'!E2</f>
        <v>0</v>
      </c>
      <c r="E2" s="221"/>
    </row>
    <row r="3" spans="1:13" ht="15.75" x14ac:dyDescent="0.25">
      <c r="A3" s="107"/>
    </row>
    <row r="4" spans="1:13" x14ac:dyDescent="0.25">
      <c r="E4" s="217" t="s">
        <v>3</v>
      </c>
      <c r="F4" s="217"/>
      <c r="G4" s="217"/>
      <c r="H4" s="217"/>
      <c r="I4" s="217"/>
      <c r="J4" s="217"/>
      <c r="K4" s="217"/>
    </row>
    <row r="5" spans="1:13" x14ac:dyDescent="0.25">
      <c r="A5" s="88" t="s">
        <v>54</v>
      </c>
      <c r="B5" s="108"/>
      <c r="C5" s="108"/>
    </row>
    <row r="6" spans="1:13" ht="15.75" thickBot="1" x14ac:dyDescent="0.3">
      <c r="A6" s="93"/>
      <c r="C6" s="92"/>
      <c r="D6" s="92"/>
      <c r="E6" s="92"/>
      <c r="F6" s="92"/>
    </row>
    <row r="7" spans="1:13" ht="25.15" customHeight="1" thickBot="1" x14ac:dyDescent="0.3">
      <c r="A7" s="93"/>
      <c r="B7" s="91" t="s">
        <v>4</v>
      </c>
      <c r="C7" s="92"/>
      <c r="D7" s="92"/>
      <c r="E7" s="92"/>
      <c r="F7" s="92"/>
      <c r="G7" s="227" t="s">
        <v>322</v>
      </c>
      <c r="H7" s="227"/>
      <c r="I7" s="227"/>
      <c r="J7" s="227"/>
      <c r="K7" s="89"/>
    </row>
    <row r="8" spans="1:13" ht="15.75" thickBot="1" x14ac:dyDescent="0.3">
      <c r="A8" s="93"/>
      <c r="B8" s="109"/>
      <c r="C8" s="92"/>
      <c r="D8" s="92"/>
      <c r="E8" s="92"/>
      <c r="F8" s="92"/>
      <c r="G8" s="228" t="s">
        <v>55</v>
      </c>
      <c r="H8" s="228"/>
      <c r="I8" s="229" t="s">
        <v>56</v>
      </c>
      <c r="J8" s="229"/>
    </row>
    <row r="9" spans="1:13" x14ac:dyDescent="0.25">
      <c r="A9" s="93"/>
      <c r="B9" s="92" t="s">
        <v>57</v>
      </c>
      <c r="C9" s="92"/>
      <c r="D9" s="92"/>
      <c r="E9" s="92"/>
      <c r="F9" s="92"/>
      <c r="G9" s="230" t="s">
        <v>58</v>
      </c>
      <c r="H9" s="230"/>
      <c r="I9" s="231">
        <v>12.5</v>
      </c>
      <c r="J9" s="232"/>
    </row>
    <row r="10" spans="1:13" x14ac:dyDescent="0.25">
      <c r="A10" s="93"/>
      <c r="B10" s="92" t="s">
        <v>59</v>
      </c>
      <c r="C10" s="92"/>
      <c r="D10" s="92"/>
      <c r="E10" s="92"/>
      <c r="F10" s="92"/>
      <c r="G10" s="237" t="s">
        <v>43</v>
      </c>
      <c r="H10" s="237"/>
      <c r="I10" s="233"/>
      <c r="J10" s="234"/>
    </row>
    <row r="11" spans="1:13" x14ac:dyDescent="0.25">
      <c r="A11" s="93"/>
      <c r="B11" s="92"/>
      <c r="C11" s="92"/>
      <c r="D11" s="92"/>
      <c r="E11" s="92"/>
      <c r="F11" s="92"/>
      <c r="G11" s="237" t="s">
        <v>47</v>
      </c>
      <c r="H11" s="237"/>
      <c r="I11" s="235"/>
      <c r="J11" s="236"/>
    </row>
    <row r="12" spans="1:13" ht="15" customHeight="1" thickBot="1" x14ac:dyDescent="0.3">
      <c r="A12" s="93"/>
      <c r="B12" s="92"/>
      <c r="C12" s="92"/>
      <c r="D12" s="92"/>
      <c r="E12" s="92"/>
      <c r="F12" s="92"/>
      <c r="G12" s="238" t="s">
        <v>60</v>
      </c>
      <c r="H12" s="238"/>
      <c r="I12" s="239">
        <v>17</v>
      </c>
      <c r="J12" s="240"/>
    </row>
    <row r="13" spans="1:13" x14ac:dyDescent="0.25">
      <c r="A13" s="93"/>
      <c r="G13" s="241" t="s">
        <v>61</v>
      </c>
      <c r="H13" s="241"/>
      <c r="I13" s="241"/>
      <c r="J13" s="241"/>
    </row>
    <row r="14" spans="1:13" x14ac:dyDescent="0.25">
      <c r="B14" s="93"/>
    </row>
    <row r="15" spans="1:13" s="13" customFormat="1" ht="65.25" customHeight="1" x14ac:dyDescent="0.25">
      <c r="A15" s="111" t="s">
        <v>8</v>
      </c>
      <c r="B15" s="111" t="s">
        <v>9</v>
      </c>
      <c r="C15" s="111" t="s">
        <v>62</v>
      </c>
      <c r="D15" s="111" t="s">
        <v>29</v>
      </c>
      <c r="E15" s="112" t="s">
        <v>63</v>
      </c>
      <c r="F15" s="111" t="s">
        <v>64</v>
      </c>
      <c r="G15" s="111" t="s">
        <v>65</v>
      </c>
      <c r="H15" s="111" t="s">
        <v>66</v>
      </c>
      <c r="I15" s="111" t="s">
        <v>67</v>
      </c>
      <c r="J15" s="111" t="s">
        <v>68</v>
      </c>
      <c r="K15" s="12" t="s">
        <v>69</v>
      </c>
      <c r="M15" s="113"/>
    </row>
    <row r="16" spans="1:13" ht="15" customHeight="1" x14ac:dyDescent="0.25">
      <c r="A16" s="54">
        <v>1</v>
      </c>
      <c r="B16" s="98" t="s">
        <v>20</v>
      </c>
      <c r="C16" s="98" t="s">
        <v>38</v>
      </c>
      <c r="D16" s="54" t="s">
        <v>58</v>
      </c>
      <c r="E16" s="114">
        <v>1</v>
      </c>
      <c r="F16" s="114">
        <v>200</v>
      </c>
      <c r="G16" s="114">
        <f t="shared" ref="G16:G31" si="0">IFERROR(F16*E16,"")</f>
        <v>200</v>
      </c>
      <c r="H16" s="114">
        <v>200</v>
      </c>
      <c r="I16" s="115">
        <f t="shared" ref="I16:I31" si="1">IFERROR(IF(D16="Bosquet",H16/F16,H16/G16),"")</f>
        <v>1</v>
      </c>
      <c r="J16" s="116">
        <v>12.5</v>
      </c>
      <c r="K16" s="57">
        <f t="shared" ref="K16:K18" si="2">IFERROR(+H16*J16,"")</f>
        <v>2500</v>
      </c>
      <c r="L16" s="242" t="s">
        <v>325</v>
      </c>
      <c r="M16" s="117"/>
    </row>
    <row r="17" spans="1:17" x14ac:dyDescent="0.25">
      <c r="A17" s="118">
        <v>1</v>
      </c>
      <c r="B17" s="98" t="s">
        <v>20</v>
      </c>
      <c r="C17" s="98" t="s">
        <v>46</v>
      </c>
      <c r="D17" s="54" t="s">
        <v>43</v>
      </c>
      <c r="E17" s="114">
        <v>1</v>
      </c>
      <c r="F17" s="114">
        <v>200</v>
      </c>
      <c r="G17" s="114">
        <f t="shared" si="0"/>
        <v>200</v>
      </c>
      <c r="H17" s="114">
        <v>100</v>
      </c>
      <c r="I17" s="115">
        <f t="shared" si="1"/>
        <v>0.5</v>
      </c>
      <c r="J17" s="116">
        <v>12.5</v>
      </c>
      <c r="K17" s="57">
        <f t="shared" si="2"/>
        <v>1250</v>
      </c>
      <c r="L17" s="242"/>
      <c r="M17" s="119"/>
    </row>
    <row r="18" spans="1:17" x14ac:dyDescent="0.25">
      <c r="A18" s="54">
        <v>2</v>
      </c>
      <c r="B18" s="98" t="s">
        <v>315</v>
      </c>
      <c r="C18" s="98" t="s">
        <v>48</v>
      </c>
      <c r="D18" s="54" t="s">
        <v>47</v>
      </c>
      <c r="E18" s="114" t="s">
        <v>70</v>
      </c>
      <c r="F18" s="114">
        <v>3</v>
      </c>
      <c r="G18" s="114" t="str">
        <f t="shared" si="0"/>
        <v/>
      </c>
      <c r="H18" s="114">
        <v>264</v>
      </c>
      <c r="I18" s="115">
        <f t="shared" si="1"/>
        <v>88</v>
      </c>
      <c r="J18" s="116">
        <v>12.5</v>
      </c>
      <c r="K18" s="57">
        <f t="shared" si="2"/>
        <v>3300</v>
      </c>
      <c r="L18" s="242"/>
      <c r="M18" s="117"/>
    </row>
    <row r="19" spans="1:17" x14ac:dyDescent="0.25">
      <c r="A19" s="54">
        <v>2</v>
      </c>
      <c r="B19" s="98" t="s">
        <v>315</v>
      </c>
      <c r="C19" s="98" t="s">
        <v>52</v>
      </c>
      <c r="D19" s="54" t="s">
        <v>60</v>
      </c>
      <c r="E19" s="114">
        <v>2</v>
      </c>
      <c r="F19" s="114">
        <v>200</v>
      </c>
      <c r="G19" s="114">
        <f t="shared" si="0"/>
        <v>400</v>
      </c>
      <c r="H19" s="114">
        <v>400</v>
      </c>
      <c r="I19" s="115">
        <f t="shared" si="1"/>
        <v>1</v>
      </c>
      <c r="J19" s="116">
        <v>17</v>
      </c>
      <c r="K19" s="57">
        <f t="shared" ref="K19:K31" si="3">+H19*J19</f>
        <v>6800</v>
      </c>
      <c r="L19" s="242"/>
      <c r="M19" s="117"/>
    </row>
    <row r="20" spans="1:17" x14ac:dyDescent="0.25">
      <c r="A20" s="105" t="str">
        <f>IFERROR(IF('1. Liste planteurs'!A17="","",LOOKUP(B20,'1. Liste planteurs'!$B$16:$B$100,'1. Liste planteurs'!$A$16:$A$100)),"")</f>
        <v/>
      </c>
      <c r="B20" s="9"/>
      <c r="C20" s="9"/>
      <c r="D20" s="105"/>
      <c r="E20" s="159"/>
      <c r="F20" s="159"/>
      <c r="G20" s="120">
        <f t="shared" si="0"/>
        <v>0</v>
      </c>
      <c r="H20" s="159"/>
      <c r="I20" s="160" t="str">
        <f t="shared" si="1"/>
        <v/>
      </c>
      <c r="J20" s="161"/>
      <c r="K20" s="84">
        <f t="shared" si="3"/>
        <v>0</v>
      </c>
      <c r="M20" s="117"/>
    </row>
    <row r="21" spans="1:17" x14ac:dyDescent="0.25">
      <c r="A21" s="105" t="str">
        <f>IFERROR(IF('1. Liste planteurs'!A18="","",LOOKUP(B21,'1. Liste planteurs'!$B$16:$B$100,'1. Liste planteurs'!$A$16:$A$100)),"")</f>
        <v/>
      </c>
      <c r="B21" s="9"/>
      <c r="C21" s="9"/>
      <c r="D21" s="105"/>
      <c r="E21" s="159"/>
      <c r="F21" s="159"/>
      <c r="G21" s="120">
        <f t="shared" si="0"/>
        <v>0</v>
      </c>
      <c r="H21" s="159"/>
      <c r="I21" s="160" t="str">
        <f t="shared" si="1"/>
        <v/>
      </c>
      <c r="J21" s="161"/>
      <c r="K21" s="84">
        <f t="shared" si="3"/>
        <v>0</v>
      </c>
      <c r="M21" s="117"/>
    </row>
    <row r="22" spans="1:17" x14ac:dyDescent="0.25">
      <c r="A22" s="105" t="str">
        <f>IFERROR(IF('1. Liste planteurs'!A19="","",LOOKUP(B22,'1. Liste planteurs'!$B$16:$B$100,'1. Liste planteurs'!$A$16:$A$100)),"")</f>
        <v/>
      </c>
      <c r="B22" s="9"/>
      <c r="C22" s="9"/>
      <c r="D22" s="105"/>
      <c r="E22" s="159"/>
      <c r="F22" s="159"/>
      <c r="G22" s="120">
        <f t="shared" si="0"/>
        <v>0</v>
      </c>
      <c r="H22" s="159"/>
      <c r="I22" s="160" t="str">
        <f t="shared" si="1"/>
        <v/>
      </c>
      <c r="J22" s="161"/>
      <c r="K22" s="84">
        <f t="shared" si="3"/>
        <v>0</v>
      </c>
      <c r="M22" s="117"/>
    </row>
    <row r="23" spans="1:17" x14ac:dyDescent="0.25">
      <c r="A23" s="105" t="str">
        <f>IFERROR(IF('1. Liste planteurs'!A20="","",LOOKUP(B23,'1. Liste planteurs'!$B$16:$B$100,'1. Liste planteurs'!$A$16:$A$100)),"")</f>
        <v/>
      </c>
      <c r="B23" s="9"/>
      <c r="C23" s="9"/>
      <c r="D23" s="105"/>
      <c r="E23" s="159"/>
      <c r="F23" s="159"/>
      <c r="G23" s="120">
        <f t="shared" si="0"/>
        <v>0</v>
      </c>
      <c r="H23" s="159"/>
      <c r="I23" s="160" t="str">
        <f t="shared" si="1"/>
        <v/>
      </c>
      <c r="J23" s="161"/>
      <c r="K23" s="84">
        <f t="shared" si="3"/>
        <v>0</v>
      </c>
      <c r="M23" s="117"/>
    </row>
    <row r="24" spans="1:17" x14ac:dyDescent="0.25">
      <c r="A24" s="105" t="str">
        <f>IFERROR(IF('1. Liste planteurs'!A21="","",LOOKUP(B24,'1. Liste planteurs'!$B$16:$B$100,'1. Liste planteurs'!$A$16:$A$100)),"")</f>
        <v/>
      </c>
      <c r="B24" s="9"/>
      <c r="C24" s="9"/>
      <c r="D24" s="105"/>
      <c r="E24" s="159"/>
      <c r="F24" s="159"/>
      <c r="G24" s="120">
        <f t="shared" si="0"/>
        <v>0</v>
      </c>
      <c r="H24" s="159"/>
      <c r="I24" s="160" t="str">
        <f t="shared" si="1"/>
        <v/>
      </c>
      <c r="J24" s="161"/>
      <c r="K24" s="84">
        <f t="shared" si="3"/>
        <v>0</v>
      </c>
      <c r="M24" s="117"/>
    </row>
    <row r="25" spans="1:17" x14ac:dyDescent="0.25">
      <c r="A25" s="105" t="str">
        <f>IFERROR(IF('1. Liste planteurs'!A22="","",LOOKUP(B25,'1. Liste planteurs'!$B$16:$B$100,'1. Liste planteurs'!$A$16:$A$100)),"")</f>
        <v/>
      </c>
      <c r="B25" s="9"/>
      <c r="C25" s="9"/>
      <c r="D25" s="105"/>
      <c r="E25" s="159"/>
      <c r="F25" s="159"/>
      <c r="G25" s="120">
        <f t="shared" si="0"/>
        <v>0</v>
      </c>
      <c r="H25" s="159"/>
      <c r="I25" s="160" t="str">
        <f t="shared" si="1"/>
        <v/>
      </c>
      <c r="J25" s="161"/>
      <c r="K25" s="84">
        <f t="shared" si="3"/>
        <v>0</v>
      </c>
      <c r="M25" s="117"/>
    </row>
    <row r="26" spans="1:17" x14ac:dyDescent="0.25">
      <c r="A26" s="105" t="str">
        <f>IFERROR(IF('1. Liste planteurs'!A23="","",LOOKUP(B26,'1. Liste planteurs'!$B$16:$B$100,'1. Liste planteurs'!$A$16:$A$100)),"")</f>
        <v/>
      </c>
      <c r="B26" s="9"/>
      <c r="C26" s="9"/>
      <c r="D26" s="105"/>
      <c r="E26" s="159"/>
      <c r="F26" s="159"/>
      <c r="G26" s="120">
        <f t="shared" si="0"/>
        <v>0</v>
      </c>
      <c r="H26" s="159"/>
      <c r="I26" s="160" t="str">
        <f t="shared" si="1"/>
        <v/>
      </c>
      <c r="J26" s="161"/>
      <c r="K26" s="84">
        <f t="shared" si="3"/>
        <v>0</v>
      </c>
      <c r="M26" s="117"/>
    </row>
    <row r="27" spans="1:17" x14ac:dyDescent="0.25">
      <c r="A27" s="105" t="str">
        <f>IFERROR(IF('1. Liste planteurs'!A24="","",LOOKUP(B27,'1. Liste planteurs'!$B$16:$B$100,'1. Liste planteurs'!$A$16:$A$100)),"")</f>
        <v/>
      </c>
      <c r="B27" s="9"/>
      <c r="C27" s="9"/>
      <c r="D27" s="105"/>
      <c r="E27" s="159"/>
      <c r="F27" s="159"/>
      <c r="G27" s="120">
        <f t="shared" si="0"/>
        <v>0</v>
      </c>
      <c r="H27" s="159"/>
      <c r="I27" s="160" t="str">
        <f t="shared" si="1"/>
        <v/>
      </c>
      <c r="J27" s="161"/>
      <c r="K27" s="84">
        <f t="shared" si="3"/>
        <v>0</v>
      </c>
      <c r="M27" s="117"/>
    </row>
    <row r="28" spans="1:17" x14ac:dyDescent="0.25">
      <c r="A28" s="105" t="str">
        <f>IFERROR(IF('1. Liste planteurs'!A25="","",LOOKUP(B28,'1. Liste planteurs'!$B$16:$B$100,'1. Liste planteurs'!$A$16:$A$100)),"")</f>
        <v/>
      </c>
      <c r="B28" s="9"/>
      <c r="C28" s="9"/>
      <c r="D28" s="105"/>
      <c r="E28" s="159"/>
      <c r="F28" s="159"/>
      <c r="G28" s="120">
        <f t="shared" si="0"/>
        <v>0</v>
      </c>
      <c r="H28" s="159"/>
      <c r="I28" s="160" t="str">
        <f t="shared" si="1"/>
        <v/>
      </c>
      <c r="J28" s="161"/>
      <c r="K28" s="84">
        <f t="shared" si="3"/>
        <v>0</v>
      </c>
      <c r="M28" s="117"/>
    </row>
    <row r="29" spans="1:17" x14ac:dyDescent="0.25">
      <c r="A29" s="105" t="str">
        <f>IFERROR(IF('1. Liste planteurs'!A26="","",LOOKUP(B29,'1. Liste planteurs'!$B$16:$B$100,'1. Liste planteurs'!$A$16:$A$100)),"")</f>
        <v/>
      </c>
      <c r="B29" s="9"/>
      <c r="C29" s="9"/>
      <c r="D29" s="105"/>
      <c r="E29" s="159"/>
      <c r="F29" s="159"/>
      <c r="G29" s="120">
        <f t="shared" si="0"/>
        <v>0</v>
      </c>
      <c r="H29" s="159"/>
      <c r="I29" s="160" t="str">
        <f t="shared" si="1"/>
        <v/>
      </c>
      <c r="J29" s="161"/>
      <c r="K29" s="84">
        <f t="shared" si="3"/>
        <v>0</v>
      </c>
      <c r="M29" s="117"/>
      <c r="O29" s="121"/>
      <c r="P29" s="121"/>
      <c r="Q29" s="121"/>
    </row>
    <row r="30" spans="1:17" x14ac:dyDescent="0.25">
      <c r="A30" s="105" t="str">
        <f>IFERROR(IF('1. Liste planteurs'!A27="","",LOOKUP(B30,'1. Liste planteurs'!$B$16:$B$100,'1. Liste planteurs'!$A$16:$A$100)),"")</f>
        <v/>
      </c>
      <c r="B30" s="9"/>
      <c r="C30" s="9"/>
      <c r="D30" s="105"/>
      <c r="E30" s="159"/>
      <c r="F30" s="159"/>
      <c r="G30" s="120">
        <f t="shared" si="0"/>
        <v>0</v>
      </c>
      <c r="H30" s="159"/>
      <c r="I30" s="160" t="str">
        <f t="shared" si="1"/>
        <v/>
      </c>
      <c r="J30" s="161"/>
      <c r="K30" s="84">
        <f t="shared" si="3"/>
        <v>0</v>
      </c>
      <c r="M30" s="117"/>
    </row>
    <row r="31" spans="1:17" x14ac:dyDescent="0.25">
      <c r="A31" s="105" t="str">
        <f>IFERROR(IF('1. Liste planteurs'!A28="","",LOOKUP(B31,'1. Liste planteurs'!$B$16:$B$100,'1. Liste planteurs'!$A$16:$A$100)),"")</f>
        <v/>
      </c>
      <c r="B31" s="9"/>
      <c r="C31" s="9"/>
      <c r="D31" s="105"/>
      <c r="E31" s="159"/>
      <c r="F31" s="159"/>
      <c r="G31" s="120">
        <f t="shared" si="0"/>
        <v>0</v>
      </c>
      <c r="H31" s="159"/>
      <c r="I31" s="160" t="str">
        <f t="shared" si="1"/>
        <v/>
      </c>
      <c r="J31" s="161"/>
      <c r="K31" s="84">
        <f t="shared" si="3"/>
        <v>0</v>
      </c>
      <c r="M31" s="117"/>
    </row>
    <row r="32" spans="1:17" x14ac:dyDescent="0.25">
      <c r="A32" s="105" t="str">
        <f>IFERROR(IF('1. Liste planteurs'!A29="","",LOOKUP(B32,'1. Liste planteurs'!$B$16:$B$100,'1. Liste planteurs'!$A$16:$A$100)),"")</f>
        <v/>
      </c>
      <c r="B32" s="9"/>
      <c r="C32" s="9"/>
      <c r="D32" s="105"/>
      <c r="E32" s="159"/>
      <c r="F32" s="159"/>
      <c r="G32" s="120">
        <f t="shared" ref="G32:G38" si="4">IFERROR(F32*E32,"")</f>
        <v>0</v>
      </c>
      <c r="H32" s="159"/>
      <c r="I32" s="160" t="str">
        <f t="shared" ref="I32:I38" si="5">IFERROR(IF(D32="Bosquet",H32/F32,H32/G32),"")</f>
        <v/>
      </c>
      <c r="J32" s="161"/>
      <c r="K32" s="84">
        <f t="shared" ref="K32:K38" si="6">+H32*J32</f>
        <v>0</v>
      </c>
      <c r="M32" s="117"/>
    </row>
    <row r="33" spans="1:13" x14ac:dyDescent="0.25">
      <c r="A33" s="105" t="str">
        <f>IFERROR(IF('1. Liste planteurs'!A30="","",LOOKUP(B33,'1. Liste planteurs'!$B$16:$B$100,'1. Liste planteurs'!$A$16:$A$100)),"")</f>
        <v/>
      </c>
      <c r="B33" s="9"/>
      <c r="C33" s="9"/>
      <c r="D33" s="105"/>
      <c r="E33" s="159"/>
      <c r="F33" s="159"/>
      <c r="G33" s="120">
        <f t="shared" si="4"/>
        <v>0</v>
      </c>
      <c r="H33" s="159"/>
      <c r="I33" s="160" t="str">
        <f t="shared" si="5"/>
        <v/>
      </c>
      <c r="J33" s="161"/>
      <c r="K33" s="84">
        <f t="shared" si="6"/>
        <v>0</v>
      </c>
      <c r="M33" s="117"/>
    </row>
    <row r="34" spans="1:13" x14ac:dyDescent="0.25">
      <c r="A34" s="105" t="str">
        <f>IFERROR(IF('1. Liste planteurs'!A31="","",LOOKUP(B34,'1. Liste planteurs'!$B$16:$B$100,'1. Liste planteurs'!$A$16:$A$100)),"")</f>
        <v/>
      </c>
      <c r="B34" s="9"/>
      <c r="C34" s="9"/>
      <c r="D34" s="105"/>
      <c r="E34" s="159"/>
      <c r="F34" s="159"/>
      <c r="G34" s="120">
        <f t="shared" si="4"/>
        <v>0</v>
      </c>
      <c r="H34" s="159"/>
      <c r="I34" s="160" t="str">
        <f t="shared" si="5"/>
        <v/>
      </c>
      <c r="J34" s="161"/>
      <c r="K34" s="84">
        <f t="shared" si="6"/>
        <v>0</v>
      </c>
      <c r="M34" s="117"/>
    </row>
    <row r="35" spans="1:13" x14ac:dyDescent="0.25">
      <c r="A35" s="105" t="str">
        <f>IFERROR(IF('1. Liste planteurs'!A32="","",LOOKUP(B35,'1. Liste planteurs'!$B$16:$B$100,'1. Liste planteurs'!$A$16:$A$100)),"")</f>
        <v/>
      </c>
      <c r="B35" s="9"/>
      <c r="C35" s="9"/>
      <c r="D35" s="105"/>
      <c r="E35" s="159"/>
      <c r="F35" s="159"/>
      <c r="G35" s="120">
        <f t="shared" si="4"/>
        <v>0</v>
      </c>
      <c r="H35" s="159"/>
      <c r="I35" s="160" t="str">
        <f t="shared" si="5"/>
        <v/>
      </c>
      <c r="J35" s="161"/>
      <c r="K35" s="84">
        <f t="shared" si="6"/>
        <v>0</v>
      </c>
      <c r="M35" s="117"/>
    </row>
    <row r="36" spans="1:13" x14ac:dyDescent="0.25">
      <c r="A36" s="105" t="str">
        <f>IFERROR(IF('1. Liste planteurs'!A33="","",LOOKUP(B36,'1. Liste planteurs'!$B$16:$B$100,'1. Liste planteurs'!$A$16:$A$100)),"")</f>
        <v/>
      </c>
      <c r="B36" s="9"/>
      <c r="C36" s="9"/>
      <c r="D36" s="105"/>
      <c r="E36" s="159"/>
      <c r="F36" s="159"/>
      <c r="G36" s="120">
        <f t="shared" si="4"/>
        <v>0</v>
      </c>
      <c r="H36" s="159"/>
      <c r="I36" s="160" t="str">
        <f t="shared" si="5"/>
        <v/>
      </c>
      <c r="J36" s="161"/>
      <c r="K36" s="84">
        <f t="shared" si="6"/>
        <v>0</v>
      </c>
      <c r="M36" s="117"/>
    </row>
    <row r="37" spans="1:13" x14ac:dyDescent="0.25">
      <c r="A37" s="105" t="str">
        <f>IFERROR(IF('1. Liste planteurs'!A34="","",LOOKUP(B37,'1. Liste planteurs'!$B$16:$B$100,'1. Liste planteurs'!$A$16:$A$100)),"")</f>
        <v/>
      </c>
      <c r="B37" s="9"/>
      <c r="C37" s="9"/>
      <c r="D37" s="105"/>
      <c r="E37" s="159"/>
      <c r="F37" s="159"/>
      <c r="G37" s="120">
        <f t="shared" si="4"/>
        <v>0</v>
      </c>
      <c r="H37" s="159"/>
      <c r="I37" s="160" t="str">
        <f t="shared" si="5"/>
        <v/>
      </c>
      <c r="J37" s="161"/>
      <c r="K37" s="84">
        <f t="shared" si="6"/>
        <v>0</v>
      </c>
      <c r="M37" s="117"/>
    </row>
    <row r="38" spans="1:13" hidden="1" x14ac:dyDescent="0.25">
      <c r="A38" s="80" t="str">
        <f>IFERROR(IF('1. Liste planteurs'!A35="","",LOOKUP(B38,'1. Liste planteurs'!$B$16:$B$100,'1. Liste planteurs'!$A$16:$A$100)),"")</f>
        <v/>
      </c>
      <c r="B38" s="81"/>
      <c r="C38" s="81"/>
      <c r="D38" s="80"/>
      <c r="E38" s="82"/>
      <c r="F38" s="82"/>
      <c r="G38" s="120">
        <f t="shared" si="4"/>
        <v>0</v>
      </c>
      <c r="H38" s="82"/>
      <c r="I38" s="160" t="str">
        <f t="shared" si="5"/>
        <v/>
      </c>
      <c r="J38" s="83"/>
      <c r="K38" s="84">
        <f t="shared" si="6"/>
        <v>0</v>
      </c>
      <c r="M38" s="117"/>
    </row>
    <row r="39" spans="1:13" x14ac:dyDescent="0.25">
      <c r="A39" s="243" t="s">
        <v>71</v>
      </c>
      <c r="B39" s="243"/>
      <c r="C39" s="243"/>
      <c r="D39" s="122" t="s">
        <v>37</v>
      </c>
      <c r="E39" s="123"/>
      <c r="F39" s="123"/>
      <c r="G39" s="124">
        <f>SUMIF(D20:D38,"Nouvelle haie à plat",G20:G38)+SUMIF(D20:D38,"Nouvelle haie sur talus",G20:G38)</f>
        <v>0</v>
      </c>
      <c r="H39" s="124">
        <f>SUMIF(D20:D38,"Nouvelle haie à plat",H20:H38)+SUMIF(D20:D38,"Nouvelle haie sur talus",H20:H38)</f>
        <v>0</v>
      </c>
      <c r="I39" s="125"/>
      <c r="J39" s="126"/>
      <c r="K39" s="15">
        <f>SUMIF(D20:D38,"Nouvelle haie à plat",K20:K38)+SUMIF(D20:D38,"Nouvelle haie sur talus",K20:K38)</f>
        <v>0</v>
      </c>
      <c r="M39" s="117"/>
    </row>
    <row r="40" spans="1:13" x14ac:dyDescent="0.25">
      <c r="A40" s="243" t="s">
        <v>71</v>
      </c>
      <c r="B40" s="243"/>
      <c r="C40" s="243"/>
      <c r="D40" s="122" t="s">
        <v>72</v>
      </c>
      <c r="E40" s="123"/>
      <c r="F40" s="123"/>
      <c r="G40" s="124">
        <f>SUMIF(D20:D38,"Regarnissage haie",G20:G38)</f>
        <v>0</v>
      </c>
      <c r="H40" s="124">
        <f>SUMIF(D20:D38,"Regarnissage haie",H20:H38)</f>
        <v>0</v>
      </c>
      <c r="I40" s="125"/>
      <c r="J40" s="126"/>
      <c r="K40" s="15">
        <f>SUMIF(D20:D38,"Regarnissage haie",K20:K38)</f>
        <v>0</v>
      </c>
      <c r="M40" s="117"/>
    </row>
    <row r="41" spans="1:13" ht="15.75" thickBot="1" x14ac:dyDescent="0.3">
      <c r="A41" s="244" t="s">
        <v>71</v>
      </c>
      <c r="B41" s="244"/>
      <c r="C41" s="244"/>
      <c r="D41" s="127" t="s">
        <v>47</v>
      </c>
      <c r="E41" s="128"/>
      <c r="F41" s="128"/>
      <c r="G41" s="128"/>
      <c r="H41" s="129">
        <f>SUMIF(D20:D38,"Bosquet",H20:H38)</f>
        <v>0</v>
      </c>
      <c r="I41" s="130"/>
      <c r="J41" s="131"/>
      <c r="K41" s="16">
        <f>SUMIF(D20:D38,"Bosquet",K20:K38)</f>
        <v>0</v>
      </c>
      <c r="M41" s="117"/>
    </row>
    <row r="42" spans="1:13" ht="15.75" thickBot="1" x14ac:dyDescent="0.3">
      <c r="A42" s="245" t="s">
        <v>73</v>
      </c>
      <c r="B42" s="245"/>
      <c r="C42" s="245"/>
      <c r="D42" s="132"/>
      <c r="E42" s="133"/>
      <c r="F42" s="134"/>
      <c r="G42" s="17">
        <f>SUM(G20:G38)</f>
        <v>0</v>
      </c>
      <c r="H42" s="17">
        <f>SUM(H20:H38)</f>
        <v>0</v>
      </c>
      <c r="I42" s="135"/>
      <c r="J42" s="136"/>
      <c r="K42" s="18">
        <f>SUM(K20:K38)</f>
        <v>0</v>
      </c>
    </row>
    <row r="43" spans="1:13" x14ac:dyDescent="0.25">
      <c r="A43" s="137"/>
      <c r="B43" s="137"/>
      <c r="C43" s="137"/>
      <c r="D43" s="137"/>
      <c r="E43" s="11"/>
      <c r="F43" s="138"/>
      <c r="G43" s="138"/>
      <c r="H43" s="138"/>
      <c r="K43" s="138"/>
    </row>
    <row r="45" spans="1:13" ht="15" customHeight="1" x14ac:dyDescent="0.25">
      <c r="A45" s="88" t="s">
        <v>74</v>
      </c>
      <c r="C45" s="139"/>
      <c r="D45" s="139"/>
      <c r="E45" s="139"/>
      <c r="F45" s="139"/>
      <c r="G45" s="139"/>
      <c r="H45" s="139"/>
    </row>
    <row r="46" spans="1:13" ht="15" customHeight="1" x14ac:dyDescent="0.25">
      <c r="A46" s="139"/>
      <c r="B46" s="88"/>
      <c r="C46" s="139"/>
      <c r="D46" s="139"/>
      <c r="E46" s="139"/>
      <c r="F46" s="139"/>
      <c r="G46" s="139"/>
      <c r="H46" s="139"/>
    </row>
    <row r="47" spans="1:13" ht="15" customHeight="1" x14ac:dyDescent="0.25">
      <c r="A47" s="139"/>
      <c r="B47" s="91" t="s">
        <v>4</v>
      </c>
      <c r="C47" s="139"/>
      <c r="D47" s="139"/>
      <c r="E47" s="139"/>
      <c r="F47" s="139"/>
      <c r="G47" s="139"/>
      <c r="H47" s="139"/>
    </row>
    <row r="48" spans="1:13" ht="15" customHeight="1" x14ac:dyDescent="0.25">
      <c r="A48" s="139"/>
      <c r="B48" s="92"/>
      <c r="C48" s="139"/>
      <c r="D48" s="139"/>
      <c r="E48" s="139"/>
      <c r="F48" s="139"/>
      <c r="G48" s="139"/>
      <c r="H48" s="139"/>
    </row>
    <row r="49" spans="1:9" ht="15" customHeight="1" x14ac:dyDescent="0.25">
      <c r="A49" s="139"/>
      <c r="B49" s="246" t="s">
        <v>75</v>
      </c>
      <c r="C49" s="246"/>
      <c r="D49" s="246"/>
      <c r="E49" s="246"/>
      <c r="F49" s="246"/>
      <c r="G49" s="139"/>
      <c r="H49" s="139"/>
    </row>
    <row r="50" spans="1:9" ht="60.75" customHeight="1" x14ac:dyDescent="0.25">
      <c r="A50" s="139"/>
      <c r="B50" s="246"/>
      <c r="C50" s="246"/>
      <c r="D50" s="246"/>
      <c r="E50" s="246"/>
      <c r="F50" s="246"/>
      <c r="G50" s="139"/>
      <c r="H50" s="139"/>
    </row>
    <row r="51" spans="1:9" ht="15" customHeight="1" x14ac:dyDescent="0.25">
      <c r="A51" s="139"/>
      <c r="B51" s="92"/>
      <c r="C51" s="139"/>
      <c r="D51" s="139"/>
      <c r="E51" s="139"/>
      <c r="F51" s="139"/>
      <c r="G51" s="139"/>
      <c r="H51" s="139"/>
    </row>
    <row r="52" spans="1:9" ht="15" customHeight="1" x14ac:dyDescent="0.25">
      <c r="A52" s="255" t="s">
        <v>76</v>
      </c>
      <c r="B52" s="255"/>
      <c r="C52" s="255"/>
      <c r="D52" s="255"/>
      <c r="E52" s="255"/>
      <c r="F52" s="255"/>
      <c r="G52" s="255"/>
      <c r="H52" s="255"/>
      <c r="I52" s="255"/>
    </row>
    <row r="53" spans="1:9" ht="24.75" customHeight="1" x14ac:dyDescent="0.25">
      <c r="A53" s="247" t="s">
        <v>77</v>
      </c>
      <c r="B53" s="248"/>
      <c r="C53" s="248"/>
      <c r="D53" s="248"/>
      <c r="E53" s="249"/>
      <c r="F53" s="253" t="s">
        <v>302</v>
      </c>
      <c r="G53" s="253" t="s">
        <v>303</v>
      </c>
      <c r="H53" s="253" t="s">
        <v>78</v>
      </c>
      <c r="I53" s="140" t="s">
        <v>79</v>
      </c>
    </row>
    <row r="54" spans="1:9" ht="24.75" customHeight="1" x14ac:dyDescent="0.25">
      <c r="A54" s="250"/>
      <c r="B54" s="251"/>
      <c r="C54" s="251"/>
      <c r="D54" s="251"/>
      <c r="E54" s="252"/>
      <c r="F54" s="254"/>
      <c r="G54" s="254"/>
      <c r="H54" s="254"/>
      <c r="I54" s="141" t="s">
        <v>80</v>
      </c>
    </row>
    <row r="55" spans="1:9" ht="15" customHeight="1" x14ac:dyDescent="0.25">
      <c r="A55" s="142">
        <v>1</v>
      </c>
      <c r="B55" s="256" t="s">
        <v>81</v>
      </c>
      <c r="C55" s="257"/>
      <c r="D55" s="258" t="s">
        <v>82</v>
      </c>
      <c r="E55" s="259"/>
      <c r="F55" s="143" t="s">
        <v>309</v>
      </c>
      <c r="G55" s="143" t="s">
        <v>306</v>
      </c>
      <c r="H55" s="69"/>
      <c r="I55" s="69"/>
    </row>
    <row r="56" spans="1:9" ht="15" customHeight="1" x14ac:dyDescent="0.25">
      <c r="A56" s="144">
        <v>2</v>
      </c>
      <c r="B56" s="260" t="s">
        <v>83</v>
      </c>
      <c r="C56" s="261"/>
      <c r="D56" s="262" t="s">
        <v>84</v>
      </c>
      <c r="E56" s="263"/>
      <c r="F56" s="145" t="s">
        <v>309</v>
      </c>
      <c r="G56" s="145" t="s">
        <v>306</v>
      </c>
      <c r="H56" s="69"/>
      <c r="I56" s="69"/>
    </row>
    <row r="57" spans="1:9" ht="15" customHeight="1" x14ac:dyDescent="0.25">
      <c r="A57" s="146">
        <v>3</v>
      </c>
      <c r="B57" s="256" t="s">
        <v>85</v>
      </c>
      <c r="C57" s="257"/>
      <c r="D57" s="258" t="s">
        <v>86</v>
      </c>
      <c r="E57" s="259"/>
      <c r="F57" s="143"/>
      <c r="G57" s="143" t="s">
        <v>307</v>
      </c>
      <c r="H57" s="69"/>
      <c r="I57" s="69"/>
    </row>
    <row r="58" spans="1:9" ht="15" customHeight="1" x14ac:dyDescent="0.25">
      <c r="A58" s="144">
        <v>4</v>
      </c>
      <c r="B58" s="260" t="s">
        <v>87</v>
      </c>
      <c r="C58" s="261"/>
      <c r="D58" s="262" t="s">
        <v>88</v>
      </c>
      <c r="E58" s="263"/>
      <c r="F58" s="145"/>
      <c r="G58" s="145" t="s">
        <v>307</v>
      </c>
      <c r="H58" s="69"/>
      <c r="I58" s="69"/>
    </row>
    <row r="59" spans="1:9" ht="15" customHeight="1" x14ac:dyDescent="0.25">
      <c r="A59" s="146">
        <v>5</v>
      </c>
      <c r="B59" s="256" t="s">
        <v>89</v>
      </c>
      <c r="C59" s="257"/>
      <c r="D59" s="258" t="s">
        <v>90</v>
      </c>
      <c r="E59" s="259"/>
      <c r="F59" s="143"/>
      <c r="G59" s="143" t="s">
        <v>306</v>
      </c>
      <c r="H59" s="69"/>
      <c r="I59" s="69"/>
    </row>
    <row r="60" spans="1:9" ht="15" customHeight="1" x14ac:dyDescent="0.25">
      <c r="A60" s="144">
        <v>6</v>
      </c>
      <c r="B60" s="260" t="s">
        <v>91</v>
      </c>
      <c r="C60" s="261"/>
      <c r="D60" s="262" t="s">
        <v>92</v>
      </c>
      <c r="E60" s="263"/>
      <c r="F60" s="145"/>
      <c r="G60" s="145"/>
      <c r="H60" s="69"/>
      <c r="I60" s="69"/>
    </row>
    <row r="61" spans="1:9" ht="15" customHeight="1" x14ac:dyDescent="0.25">
      <c r="A61" s="146">
        <v>7</v>
      </c>
      <c r="B61" s="256" t="s">
        <v>93</v>
      </c>
      <c r="C61" s="257"/>
      <c r="D61" s="258" t="s">
        <v>94</v>
      </c>
      <c r="E61" s="259"/>
      <c r="F61" s="143" t="s">
        <v>305</v>
      </c>
      <c r="G61" s="143" t="s">
        <v>307</v>
      </c>
      <c r="H61" s="69"/>
      <c r="I61" s="69"/>
    </row>
    <row r="62" spans="1:9" ht="15" customHeight="1" x14ac:dyDescent="0.25">
      <c r="A62" s="146">
        <v>8</v>
      </c>
      <c r="B62" s="256" t="s">
        <v>95</v>
      </c>
      <c r="C62" s="257"/>
      <c r="D62" s="258" t="s">
        <v>96</v>
      </c>
      <c r="E62" s="259"/>
      <c r="F62" s="143"/>
      <c r="G62" s="143" t="s">
        <v>306</v>
      </c>
      <c r="H62" s="69"/>
      <c r="I62" s="69"/>
    </row>
    <row r="63" spans="1:9" ht="15" customHeight="1" x14ac:dyDescent="0.25">
      <c r="A63" s="146">
        <v>9</v>
      </c>
      <c r="B63" s="256" t="s">
        <v>97</v>
      </c>
      <c r="C63" s="257"/>
      <c r="D63" s="258" t="s">
        <v>98</v>
      </c>
      <c r="E63" s="259"/>
      <c r="F63" s="143" t="s">
        <v>308</v>
      </c>
      <c r="G63" s="143" t="s">
        <v>307</v>
      </c>
      <c r="H63" s="69"/>
      <c r="I63" s="69"/>
    </row>
    <row r="64" spans="1:9" ht="15" customHeight="1" x14ac:dyDescent="0.25">
      <c r="A64" s="146">
        <v>10</v>
      </c>
      <c r="B64" s="256" t="s">
        <v>99</v>
      </c>
      <c r="C64" s="257"/>
      <c r="D64" s="258" t="s">
        <v>100</v>
      </c>
      <c r="E64" s="259"/>
      <c r="F64" s="143"/>
      <c r="G64" s="143" t="s">
        <v>310</v>
      </c>
      <c r="H64" s="69"/>
      <c r="I64" s="69"/>
    </row>
    <row r="65" spans="1:9" ht="15" customHeight="1" x14ac:dyDescent="0.25">
      <c r="A65" s="146">
        <v>11</v>
      </c>
      <c r="B65" s="256" t="s">
        <v>101</v>
      </c>
      <c r="C65" s="257"/>
      <c r="D65" s="258" t="s">
        <v>102</v>
      </c>
      <c r="E65" s="259"/>
      <c r="F65" s="143" t="s">
        <v>308</v>
      </c>
      <c r="G65" s="143" t="s">
        <v>306</v>
      </c>
      <c r="H65" s="69"/>
      <c r="I65" s="69"/>
    </row>
    <row r="66" spans="1:9" ht="15" customHeight="1" x14ac:dyDescent="0.25">
      <c r="A66" s="146">
        <v>12</v>
      </c>
      <c r="B66" s="256" t="s">
        <v>103</v>
      </c>
      <c r="C66" s="257"/>
      <c r="D66" s="258" t="s">
        <v>104</v>
      </c>
      <c r="E66" s="259"/>
      <c r="F66" s="143" t="s">
        <v>305</v>
      </c>
      <c r="G66" s="143"/>
      <c r="H66" s="69"/>
      <c r="I66" s="69"/>
    </row>
    <row r="67" spans="1:9" ht="15" customHeight="1" x14ac:dyDescent="0.25">
      <c r="A67" s="146">
        <v>13</v>
      </c>
      <c r="B67" s="256" t="s">
        <v>105</v>
      </c>
      <c r="C67" s="257"/>
      <c r="D67" s="258" t="s">
        <v>106</v>
      </c>
      <c r="E67" s="259"/>
      <c r="F67" s="143" t="s">
        <v>309</v>
      </c>
      <c r="G67" s="143" t="s">
        <v>310</v>
      </c>
      <c r="H67" s="69"/>
      <c r="I67" s="69"/>
    </row>
    <row r="68" spans="1:9" ht="15" customHeight="1" x14ac:dyDescent="0.25">
      <c r="A68" s="146">
        <v>14</v>
      </c>
      <c r="B68" s="256" t="s">
        <v>107</v>
      </c>
      <c r="C68" s="257"/>
      <c r="D68" s="258" t="s">
        <v>108</v>
      </c>
      <c r="E68" s="259"/>
      <c r="F68" s="143"/>
      <c r="G68" s="143" t="s">
        <v>307</v>
      </c>
      <c r="H68" s="69"/>
      <c r="I68" s="69"/>
    </row>
    <row r="69" spans="1:9" ht="15" customHeight="1" x14ac:dyDescent="0.25">
      <c r="A69" s="146">
        <v>15</v>
      </c>
      <c r="B69" s="256" t="s">
        <v>109</v>
      </c>
      <c r="C69" s="257"/>
      <c r="D69" s="258" t="s">
        <v>110</v>
      </c>
      <c r="E69" s="259"/>
      <c r="F69" s="143" t="s">
        <v>308</v>
      </c>
      <c r="G69" s="143" t="s">
        <v>306</v>
      </c>
      <c r="H69" s="69"/>
      <c r="I69" s="69"/>
    </row>
    <row r="70" spans="1:9" ht="15" customHeight="1" x14ac:dyDescent="0.25">
      <c r="A70" s="146">
        <v>16</v>
      </c>
      <c r="B70" s="256" t="s">
        <v>111</v>
      </c>
      <c r="C70" s="257"/>
      <c r="D70" s="258" t="s">
        <v>112</v>
      </c>
      <c r="E70" s="259"/>
      <c r="F70" s="143"/>
      <c r="G70" s="143"/>
      <c r="H70" s="69"/>
      <c r="I70" s="69"/>
    </row>
    <row r="71" spans="1:9" ht="24.75" customHeight="1" x14ac:dyDescent="0.25">
      <c r="A71" s="147">
        <v>17</v>
      </c>
      <c r="B71" s="256" t="s">
        <v>113</v>
      </c>
      <c r="C71" s="257"/>
      <c r="D71" s="264" t="s">
        <v>114</v>
      </c>
      <c r="E71" s="265"/>
      <c r="F71" s="148" t="s">
        <v>309</v>
      </c>
      <c r="G71" s="148" t="s">
        <v>306</v>
      </c>
      <c r="H71" s="70"/>
      <c r="I71" s="70"/>
    </row>
    <row r="72" spans="1:9" ht="15" customHeight="1" x14ac:dyDescent="0.25">
      <c r="A72" s="146">
        <v>18</v>
      </c>
      <c r="B72" s="256" t="s">
        <v>115</v>
      </c>
      <c r="C72" s="257"/>
      <c r="D72" s="258" t="s">
        <v>116</v>
      </c>
      <c r="E72" s="259"/>
      <c r="F72" s="143" t="s">
        <v>308</v>
      </c>
      <c r="G72" s="143" t="s">
        <v>306</v>
      </c>
      <c r="H72" s="69"/>
      <c r="I72" s="69"/>
    </row>
    <row r="73" spans="1:9" ht="15" customHeight="1" x14ac:dyDescent="0.25">
      <c r="A73" s="146">
        <v>19</v>
      </c>
      <c r="B73" s="256" t="s">
        <v>117</v>
      </c>
      <c r="C73" s="257"/>
      <c r="D73" s="258" t="s">
        <v>118</v>
      </c>
      <c r="E73" s="259"/>
      <c r="F73" s="143"/>
      <c r="G73" s="143"/>
      <c r="H73" s="69"/>
      <c r="I73" s="69"/>
    </row>
    <row r="74" spans="1:9" ht="24" customHeight="1" x14ac:dyDescent="0.25">
      <c r="A74" s="146">
        <v>20</v>
      </c>
      <c r="B74" s="256" t="s">
        <v>119</v>
      </c>
      <c r="C74" s="257"/>
      <c r="D74" s="258" t="s">
        <v>120</v>
      </c>
      <c r="E74" s="259"/>
      <c r="F74" s="143" t="s">
        <v>305</v>
      </c>
      <c r="G74" s="143" t="s">
        <v>306</v>
      </c>
      <c r="H74" s="69"/>
      <c r="I74" s="69"/>
    </row>
    <row r="75" spans="1:9" ht="15" customHeight="1" x14ac:dyDescent="0.25">
      <c r="A75" s="146">
        <v>21</v>
      </c>
      <c r="B75" s="256" t="s">
        <v>121</v>
      </c>
      <c r="C75" s="257"/>
      <c r="D75" s="258" t="s">
        <v>122</v>
      </c>
      <c r="E75" s="259"/>
      <c r="F75" s="143" t="s">
        <v>309</v>
      </c>
      <c r="G75" s="143"/>
      <c r="H75" s="69"/>
      <c r="I75" s="69"/>
    </row>
    <row r="76" spans="1:9" ht="15" customHeight="1" x14ac:dyDescent="0.25">
      <c r="A76" s="146">
        <v>22</v>
      </c>
      <c r="B76" s="256" t="s">
        <v>123</v>
      </c>
      <c r="C76" s="257"/>
      <c r="D76" s="258" t="s">
        <v>124</v>
      </c>
      <c r="E76" s="259"/>
      <c r="F76" s="143" t="s">
        <v>309</v>
      </c>
      <c r="G76" s="143"/>
      <c r="H76" s="69"/>
      <c r="I76" s="69"/>
    </row>
    <row r="77" spans="1:9" ht="15" customHeight="1" x14ac:dyDescent="0.25">
      <c r="A77" s="144">
        <v>23</v>
      </c>
      <c r="B77" s="260" t="s">
        <v>125</v>
      </c>
      <c r="C77" s="261"/>
      <c r="D77" s="262" t="s">
        <v>126</v>
      </c>
      <c r="E77" s="263"/>
      <c r="F77" s="145" t="s">
        <v>305</v>
      </c>
      <c r="G77" s="145" t="s">
        <v>307</v>
      </c>
      <c r="H77" s="69"/>
      <c r="I77" s="69"/>
    </row>
    <row r="78" spans="1:9" ht="15" customHeight="1" x14ac:dyDescent="0.25">
      <c r="A78" s="144">
        <v>24</v>
      </c>
      <c r="B78" s="260" t="s">
        <v>127</v>
      </c>
      <c r="C78" s="261"/>
      <c r="D78" s="262" t="s">
        <v>128</v>
      </c>
      <c r="E78" s="263"/>
      <c r="F78" s="145" t="s">
        <v>308</v>
      </c>
      <c r="G78" s="145" t="s">
        <v>307</v>
      </c>
      <c r="H78" s="69"/>
      <c r="I78" s="69"/>
    </row>
    <row r="79" spans="1:9" ht="15" customHeight="1" x14ac:dyDescent="0.25">
      <c r="A79" s="144">
        <v>25</v>
      </c>
      <c r="B79" s="260" t="s">
        <v>129</v>
      </c>
      <c r="C79" s="261"/>
      <c r="D79" s="262" t="s">
        <v>130</v>
      </c>
      <c r="E79" s="263"/>
      <c r="F79" s="145" t="s">
        <v>308</v>
      </c>
      <c r="G79" s="145" t="s">
        <v>306</v>
      </c>
      <c r="H79" s="69"/>
      <c r="I79" s="69"/>
    </row>
    <row r="80" spans="1:9" ht="15" customHeight="1" x14ac:dyDescent="0.25">
      <c r="A80" s="144">
        <v>26</v>
      </c>
      <c r="B80" s="260" t="s">
        <v>131</v>
      </c>
      <c r="C80" s="261"/>
      <c r="D80" s="262" t="s">
        <v>132</v>
      </c>
      <c r="E80" s="263"/>
      <c r="F80" s="145"/>
      <c r="G80" s="145" t="s">
        <v>307</v>
      </c>
      <c r="H80" s="69"/>
      <c r="I80" s="69"/>
    </row>
    <row r="81" spans="1:9" ht="15" customHeight="1" x14ac:dyDescent="0.25">
      <c r="A81" s="146">
        <v>27</v>
      </c>
      <c r="B81" s="256" t="s">
        <v>133</v>
      </c>
      <c r="C81" s="257"/>
      <c r="D81" s="258" t="s">
        <v>134</v>
      </c>
      <c r="E81" s="259"/>
      <c r="F81" s="143"/>
      <c r="G81" s="143" t="s">
        <v>307</v>
      </c>
      <c r="H81" s="69"/>
      <c r="I81" s="69"/>
    </row>
    <row r="82" spans="1:9" ht="15" customHeight="1" x14ac:dyDescent="0.25">
      <c r="A82" s="146">
        <v>28</v>
      </c>
      <c r="B82" s="256" t="s">
        <v>135</v>
      </c>
      <c r="C82" s="257"/>
      <c r="D82" s="258" t="s">
        <v>136</v>
      </c>
      <c r="E82" s="259"/>
      <c r="F82" s="143" t="s">
        <v>305</v>
      </c>
      <c r="G82" s="143" t="s">
        <v>307</v>
      </c>
      <c r="H82" s="69"/>
      <c r="I82" s="69"/>
    </row>
    <row r="83" spans="1:9" ht="15" customHeight="1" x14ac:dyDescent="0.25">
      <c r="A83" s="144">
        <v>29</v>
      </c>
      <c r="B83" s="260" t="s">
        <v>137</v>
      </c>
      <c r="C83" s="261"/>
      <c r="D83" s="262" t="s">
        <v>138</v>
      </c>
      <c r="E83" s="263"/>
      <c r="F83" s="145" t="s">
        <v>308</v>
      </c>
      <c r="G83" s="145" t="s">
        <v>306</v>
      </c>
      <c r="H83" s="69"/>
      <c r="I83" s="69"/>
    </row>
    <row r="84" spans="1:9" ht="15" customHeight="1" x14ac:dyDescent="0.25">
      <c r="A84" s="146">
        <v>30</v>
      </c>
      <c r="B84" s="256" t="s">
        <v>139</v>
      </c>
      <c r="C84" s="257"/>
      <c r="D84" s="258" t="s">
        <v>140</v>
      </c>
      <c r="E84" s="259"/>
      <c r="F84" s="143" t="s">
        <v>308</v>
      </c>
      <c r="G84" s="143" t="s">
        <v>306</v>
      </c>
      <c r="H84" s="69"/>
      <c r="I84" s="69"/>
    </row>
    <row r="85" spans="1:9" ht="15" customHeight="1" x14ac:dyDescent="0.25">
      <c r="A85" s="146">
        <v>31</v>
      </c>
      <c r="B85" s="256" t="s">
        <v>141</v>
      </c>
      <c r="C85" s="257"/>
      <c r="D85" s="258" t="s">
        <v>142</v>
      </c>
      <c r="E85" s="259"/>
      <c r="F85" s="143" t="s">
        <v>308</v>
      </c>
      <c r="G85" s="143"/>
      <c r="H85" s="69"/>
      <c r="I85" s="69"/>
    </row>
    <row r="86" spans="1:9" ht="15" customHeight="1" x14ac:dyDescent="0.25">
      <c r="A86" s="144">
        <v>32</v>
      </c>
      <c r="B86" s="260" t="s">
        <v>143</v>
      </c>
      <c r="C86" s="261"/>
      <c r="D86" s="262" t="s">
        <v>144</v>
      </c>
      <c r="E86" s="263"/>
      <c r="F86" s="145" t="s">
        <v>305</v>
      </c>
      <c r="G86" s="145" t="s">
        <v>307</v>
      </c>
      <c r="H86" s="69"/>
      <c r="I86" s="69"/>
    </row>
    <row r="87" spans="1:9" ht="15" customHeight="1" x14ac:dyDescent="0.25">
      <c r="A87" s="146">
        <v>33</v>
      </c>
      <c r="B87" s="256" t="s">
        <v>145</v>
      </c>
      <c r="C87" s="257"/>
      <c r="D87" s="258" t="s">
        <v>146</v>
      </c>
      <c r="E87" s="259"/>
      <c r="F87" s="143"/>
      <c r="G87" s="143" t="s">
        <v>306</v>
      </c>
      <c r="H87" s="69"/>
      <c r="I87" s="69"/>
    </row>
    <row r="88" spans="1:9" ht="15" customHeight="1" x14ac:dyDescent="0.25">
      <c r="A88" s="146">
        <v>34</v>
      </c>
      <c r="B88" s="256" t="s">
        <v>147</v>
      </c>
      <c r="C88" s="257"/>
      <c r="D88" s="258" t="s">
        <v>148</v>
      </c>
      <c r="E88" s="259"/>
      <c r="F88" s="143" t="s">
        <v>308</v>
      </c>
      <c r="G88" s="143"/>
      <c r="H88" s="69"/>
      <c r="I88" s="69"/>
    </row>
    <row r="89" spans="1:9" ht="15" customHeight="1" x14ac:dyDescent="0.25">
      <c r="A89" s="146">
        <v>35</v>
      </c>
      <c r="B89" s="256" t="s">
        <v>149</v>
      </c>
      <c r="C89" s="257"/>
      <c r="D89" s="258" t="s">
        <v>150</v>
      </c>
      <c r="E89" s="259"/>
      <c r="F89" s="143"/>
      <c r="G89" s="143"/>
      <c r="H89" s="69"/>
      <c r="I89" s="69"/>
    </row>
    <row r="90" spans="1:9" ht="15" customHeight="1" x14ac:dyDescent="0.25">
      <c r="A90" s="146">
        <v>36</v>
      </c>
      <c r="B90" s="256" t="s">
        <v>151</v>
      </c>
      <c r="C90" s="257"/>
      <c r="D90" s="258" t="s">
        <v>152</v>
      </c>
      <c r="E90" s="259"/>
      <c r="F90" s="143"/>
      <c r="G90" s="143"/>
      <c r="H90" s="69"/>
      <c r="I90" s="69"/>
    </row>
    <row r="91" spans="1:9" ht="15" customHeight="1" x14ac:dyDescent="0.25">
      <c r="A91" s="146">
        <v>37</v>
      </c>
      <c r="B91" s="256" t="s">
        <v>153</v>
      </c>
      <c r="C91" s="257"/>
      <c r="D91" s="258" t="s">
        <v>154</v>
      </c>
      <c r="E91" s="259"/>
      <c r="F91" s="143"/>
      <c r="G91" s="143" t="s">
        <v>306</v>
      </c>
      <c r="H91" s="69"/>
      <c r="I91" s="69"/>
    </row>
    <row r="92" spans="1:9" ht="15" customHeight="1" x14ac:dyDescent="0.25">
      <c r="A92" s="146">
        <v>38</v>
      </c>
      <c r="B92" s="256" t="s">
        <v>155</v>
      </c>
      <c r="C92" s="257"/>
      <c r="D92" s="258" t="s">
        <v>156</v>
      </c>
      <c r="E92" s="259"/>
      <c r="F92" s="143"/>
      <c r="G92" s="143"/>
      <c r="H92" s="69"/>
      <c r="I92" s="69"/>
    </row>
    <row r="93" spans="1:9" ht="15" customHeight="1" x14ac:dyDescent="0.25">
      <c r="A93" s="146">
        <v>39</v>
      </c>
      <c r="B93" s="256" t="s">
        <v>157</v>
      </c>
      <c r="C93" s="257"/>
      <c r="D93" s="258" t="s">
        <v>158</v>
      </c>
      <c r="E93" s="259"/>
      <c r="F93" s="143" t="s">
        <v>308</v>
      </c>
      <c r="G93" s="143" t="s">
        <v>306</v>
      </c>
      <c r="H93" s="69"/>
      <c r="I93" s="69"/>
    </row>
    <row r="94" spans="1:9" ht="15" customHeight="1" x14ac:dyDescent="0.25">
      <c r="A94" s="146">
        <v>40</v>
      </c>
      <c r="B94" s="256" t="s">
        <v>159</v>
      </c>
      <c r="C94" s="257"/>
      <c r="D94" s="258" t="s">
        <v>160</v>
      </c>
      <c r="E94" s="259"/>
      <c r="F94" s="143" t="s">
        <v>305</v>
      </c>
      <c r="G94" s="143" t="s">
        <v>307</v>
      </c>
      <c r="H94" s="69"/>
      <c r="I94" s="69"/>
    </row>
    <row r="95" spans="1:9" ht="15" customHeight="1" x14ac:dyDescent="0.25">
      <c r="A95" s="146">
        <v>41</v>
      </c>
      <c r="B95" s="256" t="s">
        <v>161</v>
      </c>
      <c r="C95" s="257"/>
      <c r="D95" s="258" t="s">
        <v>162</v>
      </c>
      <c r="E95" s="259"/>
      <c r="F95" s="143" t="s">
        <v>305</v>
      </c>
      <c r="G95" s="143" t="s">
        <v>307</v>
      </c>
      <c r="H95" s="69"/>
      <c r="I95" s="69"/>
    </row>
    <row r="96" spans="1:9" ht="15" customHeight="1" x14ac:dyDescent="0.25">
      <c r="A96" s="146">
        <v>42</v>
      </c>
      <c r="B96" s="256" t="s">
        <v>163</v>
      </c>
      <c r="C96" s="257"/>
      <c r="D96" s="258" t="s">
        <v>164</v>
      </c>
      <c r="E96" s="259"/>
      <c r="F96" s="143"/>
      <c r="G96" s="143"/>
      <c r="H96" s="69"/>
      <c r="I96" s="69"/>
    </row>
    <row r="97" spans="1:9" ht="15" customHeight="1" x14ac:dyDescent="0.25">
      <c r="A97" s="146">
        <v>43</v>
      </c>
      <c r="B97" s="256" t="s">
        <v>165</v>
      </c>
      <c r="C97" s="257"/>
      <c r="D97" s="258" t="s">
        <v>166</v>
      </c>
      <c r="E97" s="259"/>
      <c r="F97" s="143"/>
      <c r="G97" s="143" t="s">
        <v>307</v>
      </c>
      <c r="H97" s="69"/>
      <c r="I97" s="69"/>
    </row>
    <row r="98" spans="1:9" ht="15" customHeight="1" x14ac:dyDescent="0.25">
      <c r="A98" s="146">
        <v>44</v>
      </c>
      <c r="B98" s="256" t="s">
        <v>167</v>
      </c>
      <c r="C98" s="257"/>
      <c r="D98" s="258" t="s">
        <v>168</v>
      </c>
      <c r="E98" s="259"/>
      <c r="F98" s="143" t="s">
        <v>305</v>
      </c>
      <c r="G98" s="143" t="s">
        <v>307</v>
      </c>
      <c r="H98" s="69"/>
      <c r="I98" s="69"/>
    </row>
    <row r="99" spans="1:9" ht="15" customHeight="1" x14ac:dyDescent="0.25">
      <c r="A99" s="146">
        <v>45</v>
      </c>
      <c r="B99" s="256" t="s">
        <v>169</v>
      </c>
      <c r="C99" s="257"/>
      <c r="D99" s="258" t="s">
        <v>170</v>
      </c>
      <c r="E99" s="259"/>
      <c r="F99" s="143" t="s">
        <v>305</v>
      </c>
      <c r="G99" s="143" t="s">
        <v>310</v>
      </c>
      <c r="H99" s="69"/>
      <c r="I99" s="69"/>
    </row>
    <row r="100" spans="1:9" ht="15" customHeight="1" x14ac:dyDescent="0.25">
      <c r="A100" s="146">
        <v>46</v>
      </c>
      <c r="B100" s="256" t="s">
        <v>171</v>
      </c>
      <c r="C100" s="257"/>
      <c r="D100" s="258" t="s">
        <v>172</v>
      </c>
      <c r="E100" s="259"/>
      <c r="F100" s="143" t="s">
        <v>305</v>
      </c>
      <c r="G100" s="143" t="s">
        <v>307</v>
      </c>
      <c r="H100" s="69"/>
      <c r="I100" s="69"/>
    </row>
    <row r="101" spans="1:9" ht="15" customHeight="1" x14ac:dyDescent="0.25">
      <c r="A101" s="146">
        <v>47</v>
      </c>
      <c r="B101" s="256" t="s">
        <v>173</v>
      </c>
      <c r="C101" s="257"/>
      <c r="D101" s="258" t="s">
        <v>174</v>
      </c>
      <c r="E101" s="259"/>
      <c r="F101" s="143" t="s">
        <v>305</v>
      </c>
      <c r="G101" s="143" t="s">
        <v>307</v>
      </c>
      <c r="H101" s="69"/>
      <c r="I101" s="69"/>
    </row>
    <row r="102" spans="1:9" ht="15" customHeight="1" x14ac:dyDescent="0.25">
      <c r="A102" s="146">
        <v>48</v>
      </c>
      <c r="B102" s="256" t="s">
        <v>175</v>
      </c>
      <c r="C102" s="257"/>
      <c r="D102" s="258" t="s">
        <v>176</v>
      </c>
      <c r="E102" s="259"/>
      <c r="F102" s="143" t="s">
        <v>308</v>
      </c>
      <c r="G102" s="143" t="s">
        <v>307</v>
      </c>
      <c r="H102" s="69"/>
      <c r="I102" s="69"/>
    </row>
    <row r="103" spans="1:9" ht="15" customHeight="1" x14ac:dyDescent="0.25">
      <c r="A103" s="146">
        <v>49</v>
      </c>
      <c r="B103" s="256" t="s">
        <v>177</v>
      </c>
      <c r="C103" s="257"/>
      <c r="D103" s="258" t="s">
        <v>178</v>
      </c>
      <c r="E103" s="259"/>
      <c r="F103" s="143"/>
      <c r="G103" s="143" t="s">
        <v>307</v>
      </c>
      <c r="H103" s="69"/>
      <c r="I103" s="69"/>
    </row>
    <row r="104" spans="1:9" ht="15" customHeight="1" x14ac:dyDescent="0.25">
      <c r="A104" s="146">
        <v>50</v>
      </c>
      <c r="B104" s="256" t="s">
        <v>179</v>
      </c>
      <c r="C104" s="257"/>
      <c r="D104" s="258" t="s">
        <v>180</v>
      </c>
      <c r="E104" s="259"/>
      <c r="F104" s="143" t="s">
        <v>308</v>
      </c>
      <c r="G104" s="143" t="s">
        <v>307</v>
      </c>
      <c r="H104" s="69"/>
      <c r="I104" s="69"/>
    </row>
    <row r="105" spans="1:9" ht="15" customHeight="1" x14ac:dyDescent="0.25">
      <c r="A105" s="146">
        <v>51</v>
      </c>
      <c r="B105" s="256" t="s">
        <v>181</v>
      </c>
      <c r="C105" s="257"/>
      <c r="D105" s="258" t="s">
        <v>182</v>
      </c>
      <c r="E105" s="259"/>
      <c r="F105" s="143"/>
      <c r="G105" s="143" t="s">
        <v>307</v>
      </c>
      <c r="H105" s="69"/>
      <c r="I105" s="69"/>
    </row>
    <row r="106" spans="1:9" ht="15" customHeight="1" x14ac:dyDescent="0.25">
      <c r="A106" s="146">
        <v>52</v>
      </c>
      <c r="B106" s="256" t="s">
        <v>183</v>
      </c>
      <c r="C106" s="257"/>
      <c r="D106" s="258" t="s">
        <v>184</v>
      </c>
      <c r="E106" s="259"/>
      <c r="F106" s="143" t="s">
        <v>305</v>
      </c>
      <c r="G106" s="143" t="s">
        <v>306</v>
      </c>
      <c r="H106" s="69"/>
      <c r="I106" s="69"/>
    </row>
    <row r="107" spans="1:9" ht="15" customHeight="1" x14ac:dyDescent="0.25">
      <c r="A107" s="146">
        <v>53</v>
      </c>
      <c r="B107" s="256" t="s">
        <v>185</v>
      </c>
      <c r="C107" s="257"/>
      <c r="D107" s="258" t="s">
        <v>186</v>
      </c>
      <c r="E107" s="259"/>
      <c r="F107" s="143" t="s">
        <v>305</v>
      </c>
      <c r="G107" s="143"/>
      <c r="H107" s="69"/>
      <c r="I107" s="69"/>
    </row>
    <row r="108" spans="1:9" ht="15" customHeight="1" x14ac:dyDescent="0.25">
      <c r="A108" s="146">
        <v>54</v>
      </c>
      <c r="B108" s="256" t="s">
        <v>187</v>
      </c>
      <c r="C108" s="257"/>
      <c r="D108" s="258" t="s">
        <v>188</v>
      </c>
      <c r="E108" s="259"/>
      <c r="F108" s="143" t="s">
        <v>305</v>
      </c>
      <c r="G108" s="143" t="s">
        <v>306</v>
      </c>
      <c r="H108" s="69"/>
      <c r="I108" s="69"/>
    </row>
    <row r="109" spans="1:9" ht="15" customHeight="1" x14ac:dyDescent="0.25">
      <c r="A109" s="146">
        <v>55</v>
      </c>
      <c r="B109" s="256" t="s">
        <v>189</v>
      </c>
      <c r="C109" s="257"/>
      <c r="D109" s="258" t="s">
        <v>190</v>
      </c>
      <c r="E109" s="259"/>
      <c r="F109" s="143"/>
      <c r="G109" s="143"/>
      <c r="H109" s="69"/>
      <c r="I109" s="69"/>
    </row>
    <row r="110" spans="1:9" ht="15" customHeight="1" x14ac:dyDescent="0.25">
      <c r="A110" s="146">
        <v>56</v>
      </c>
      <c r="B110" s="256" t="s">
        <v>191</v>
      </c>
      <c r="C110" s="257"/>
      <c r="D110" s="258" t="s">
        <v>192</v>
      </c>
      <c r="E110" s="259"/>
      <c r="F110" s="143" t="s">
        <v>309</v>
      </c>
      <c r="G110" s="143" t="s">
        <v>307</v>
      </c>
      <c r="H110" s="69"/>
      <c r="I110" s="69"/>
    </row>
    <row r="111" spans="1:9" ht="15" customHeight="1" x14ac:dyDescent="0.25">
      <c r="A111" s="144">
        <v>57</v>
      </c>
      <c r="B111" s="260" t="s">
        <v>193</v>
      </c>
      <c r="C111" s="261"/>
      <c r="D111" s="262" t="s">
        <v>194</v>
      </c>
      <c r="E111" s="263"/>
      <c r="F111" s="145" t="s">
        <v>309</v>
      </c>
      <c r="G111" s="145" t="s">
        <v>307</v>
      </c>
      <c r="H111" s="69"/>
      <c r="I111" s="69"/>
    </row>
    <row r="112" spans="1:9" ht="15" customHeight="1" x14ac:dyDescent="0.25">
      <c r="A112" s="146">
        <v>58</v>
      </c>
      <c r="B112" s="256" t="s">
        <v>195</v>
      </c>
      <c r="C112" s="257"/>
      <c r="D112" s="258" t="s">
        <v>196</v>
      </c>
      <c r="E112" s="259"/>
      <c r="F112" s="143" t="s">
        <v>305</v>
      </c>
      <c r="G112" s="143" t="s">
        <v>307</v>
      </c>
      <c r="H112" s="69"/>
      <c r="I112" s="69"/>
    </row>
    <row r="113" spans="1:9" ht="15" customHeight="1" x14ac:dyDescent="0.25">
      <c r="A113" s="144">
        <v>59</v>
      </c>
      <c r="B113" s="260" t="s">
        <v>197</v>
      </c>
      <c r="C113" s="261"/>
      <c r="D113" s="262" t="s">
        <v>198</v>
      </c>
      <c r="E113" s="263"/>
      <c r="F113" s="145"/>
      <c r="G113" s="145" t="s">
        <v>306</v>
      </c>
      <c r="H113" s="69"/>
      <c r="I113" s="69"/>
    </row>
    <row r="114" spans="1:9" ht="15" customHeight="1" x14ac:dyDescent="0.25">
      <c r="A114" s="146">
        <v>60</v>
      </c>
      <c r="B114" s="256" t="s">
        <v>199</v>
      </c>
      <c r="C114" s="257"/>
      <c r="D114" s="258" t="s">
        <v>200</v>
      </c>
      <c r="E114" s="259"/>
      <c r="F114" s="143" t="s">
        <v>309</v>
      </c>
      <c r="G114" s="143"/>
      <c r="H114" s="69"/>
      <c r="I114" s="69"/>
    </row>
    <row r="115" spans="1:9" ht="15" customHeight="1" x14ac:dyDescent="0.25">
      <c r="A115" s="146">
        <v>61</v>
      </c>
      <c r="B115" s="256" t="s">
        <v>201</v>
      </c>
      <c r="C115" s="257"/>
      <c r="D115" s="258" t="s">
        <v>202</v>
      </c>
      <c r="E115" s="259"/>
      <c r="F115" s="143"/>
      <c r="G115" s="143" t="s">
        <v>310</v>
      </c>
      <c r="H115" s="69"/>
      <c r="I115" s="69"/>
    </row>
    <row r="116" spans="1:9" ht="15" customHeight="1" x14ac:dyDescent="0.25">
      <c r="A116" s="146">
        <v>62</v>
      </c>
      <c r="B116" s="256" t="s">
        <v>203</v>
      </c>
      <c r="C116" s="257"/>
      <c r="D116" s="258" t="s">
        <v>204</v>
      </c>
      <c r="E116" s="259"/>
      <c r="F116" s="143" t="s">
        <v>308</v>
      </c>
      <c r="G116" s="143" t="s">
        <v>306</v>
      </c>
      <c r="H116" s="69"/>
      <c r="I116" s="69"/>
    </row>
    <row r="117" spans="1:9" ht="24.75" customHeight="1" x14ac:dyDescent="0.25">
      <c r="A117" s="146">
        <v>63</v>
      </c>
      <c r="B117" s="256" t="s">
        <v>205</v>
      </c>
      <c r="C117" s="257"/>
      <c r="D117" s="258" t="s">
        <v>206</v>
      </c>
      <c r="E117" s="259"/>
      <c r="F117" s="143" t="s">
        <v>305</v>
      </c>
      <c r="G117" s="143" t="s">
        <v>307</v>
      </c>
      <c r="H117" s="69"/>
      <c r="I117" s="69"/>
    </row>
    <row r="118" spans="1:9" ht="15" customHeight="1" x14ac:dyDescent="0.25">
      <c r="A118" s="266" t="s">
        <v>312</v>
      </c>
      <c r="B118" s="267"/>
      <c r="C118" s="267"/>
      <c r="D118" s="267"/>
      <c r="E118" s="267"/>
      <c r="F118" s="267"/>
      <c r="G118" s="268"/>
      <c r="H118" s="276"/>
      <c r="I118" s="277"/>
    </row>
    <row r="119" spans="1:9" ht="15" customHeight="1" x14ac:dyDescent="0.25">
      <c r="A119" s="146">
        <v>64</v>
      </c>
      <c r="B119" s="256" t="s">
        <v>207</v>
      </c>
      <c r="C119" s="257"/>
      <c r="D119" s="258" t="s">
        <v>208</v>
      </c>
      <c r="E119" s="259"/>
      <c r="F119" s="149" t="s">
        <v>308</v>
      </c>
      <c r="G119" s="149" t="s">
        <v>310</v>
      </c>
      <c r="H119" s="69"/>
      <c r="I119" s="69"/>
    </row>
    <row r="120" spans="1:9" ht="15" customHeight="1" x14ac:dyDescent="0.25">
      <c r="A120" s="146">
        <v>65</v>
      </c>
      <c r="B120" s="256" t="s">
        <v>209</v>
      </c>
      <c r="C120" s="257"/>
      <c r="D120" s="258" t="s">
        <v>210</v>
      </c>
      <c r="E120" s="259"/>
      <c r="F120" s="149" t="s">
        <v>305</v>
      </c>
      <c r="G120" s="149" t="s">
        <v>306</v>
      </c>
      <c r="H120" s="69"/>
      <c r="I120" s="69"/>
    </row>
    <row r="121" spans="1:9" ht="15" customHeight="1" x14ac:dyDescent="0.25">
      <c r="A121" s="146">
        <v>66</v>
      </c>
      <c r="B121" s="256" t="s">
        <v>211</v>
      </c>
      <c r="C121" s="257"/>
      <c r="D121" s="258" t="s">
        <v>212</v>
      </c>
      <c r="E121" s="259"/>
      <c r="F121" s="149" t="s">
        <v>305</v>
      </c>
      <c r="G121" s="149" t="s">
        <v>310</v>
      </c>
      <c r="H121" s="69"/>
      <c r="I121" s="69"/>
    </row>
    <row r="122" spans="1:9" ht="21" customHeight="1" x14ac:dyDescent="0.25">
      <c r="A122" s="146">
        <v>67</v>
      </c>
      <c r="B122" s="256" t="s">
        <v>213</v>
      </c>
      <c r="C122" s="257"/>
      <c r="D122" s="258" t="s">
        <v>214</v>
      </c>
      <c r="E122" s="259"/>
      <c r="F122" s="149" t="s">
        <v>308</v>
      </c>
      <c r="G122" s="149"/>
      <c r="H122" s="69"/>
      <c r="I122" s="69"/>
    </row>
    <row r="123" spans="1:9" ht="15" customHeight="1" x14ac:dyDescent="0.25">
      <c r="A123" s="146">
        <v>68</v>
      </c>
      <c r="B123" s="256" t="s">
        <v>215</v>
      </c>
      <c r="C123" s="257"/>
      <c r="D123" s="258" t="s">
        <v>216</v>
      </c>
      <c r="E123" s="259"/>
      <c r="F123" s="149"/>
      <c r="G123" s="149" t="s">
        <v>307</v>
      </c>
      <c r="H123" s="69"/>
      <c r="I123" s="69"/>
    </row>
    <row r="124" spans="1:9" ht="15" customHeight="1" x14ac:dyDescent="0.25">
      <c r="A124" s="146">
        <v>69</v>
      </c>
      <c r="B124" s="256" t="s">
        <v>217</v>
      </c>
      <c r="C124" s="257"/>
      <c r="D124" s="258" t="s">
        <v>218</v>
      </c>
      <c r="E124" s="259"/>
      <c r="F124" s="150" t="s">
        <v>305</v>
      </c>
      <c r="G124" s="150" t="s">
        <v>307</v>
      </c>
      <c r="H124" s="69"/>
      <c r="I124" s="69"/>
    </row>
    <row r="125" spans="1:9" ht="15" hidden="1" customHeight="1" x14ac:dyDescent="0.25">
      <c r="A125" s="146">
        <v>70</v>
      </c>
      <c r="B125" s="256" t="s">
        <v>219</v>
      </c>
      <c r="C125" s="257"/>
      <c r="D125" s="258" t="s">
        <v>220</v>
      </c>
      <c r="E125" s="259"/>
      <c r="F125" s="150" t="s">
        <v>305</v>
      </c>
      <c r="G125" s="150" t="s">
        <v>307</v>
      </c>
      <c r="H125" s="69"/>
      <c r="I125" s="69"/>
    </row>
    <row r="126" spans="1:9" ht="15" customHeight="1" x14ac:dyDescent="0.25">
      <c r="A126" s="72"/>
      <c r="B126" s="272"/>
      <c r="C126" s="273"/>
      <c r="D126" s="274"/>
      <c r="E126" s="275"/>
      <c r="F126" s="71"/>
      <c r="G126" s="71"/>
      <c r="H126" s="69"/>
      <c r="I126" s="69"/>
    </row>
    <row r="127" spans="1:9" ht="15" customHeight="1" x14ac:dyDescent="0.25">
      <c r="A127" s="72"/>
      <c r="B127" s="272"/>
      <c r="C127" s="273"/>
      <c r="D127" s="274"/>
      <c r="E127" s="275"/>
      <c r="F127" s="71"/>
      <c r="G127" s="71"/>
      <c r="H127" s="69"/>
      <c r="I127" s="69"/>
    </row>
    <row r="128" spans="1:9" ht="15" customHeight="1" x14ac:dyDescent="0.25">
      <c r="A128" s="72"/>
      <c r="B128" s="272"/>
      <c r="C128" s="273"/>
      <c r="D128" s="274"/>
      <c r="E128" s="275"/>
      <c r="F128" s="71"/>
      <c r="G128" s="71"/>
      <c r="H128" s="69"/>
      <c r="I128" s="69"/>
    </row>
    <row r="129" spans="1:9" ht="15" customHeight="1" x14ac:dyDescent="0.25">
      <c r="A129" s="72"/>
      <c r="B129" s="272"/>
      <c r="C129" s="273"/>
      <c r="D129" s="274"/>
      <c r="E129" s="275"/>
      <c r="F129" s="71"/>
      <c r="G129" s="71"/>
      <c r="H129" s="69"/>
      <c r="I129" s="69"/>
    </row>
    <row r="130" spans="1:9" ht="15" customHeight="1" x14ac:dyDescent="0.25">
      <c r="A130" s="72"/>
      <c r="B130" s="272"/>
      <c r="C130" s="273"/>
      <c r="D130" s="274"/>
      <c r="E130" s="275"/>
      <c r="F130" s="71"/>
      <c r="G130" s="71"/>
      <c r="H130" s="69"/>
      <c r="I130" s="69"/>
    </row>
    <row r="131" spans="1:9" ht="15" customHeight="1" x14ac:dyDescent="0.25">
      <c r="A131" s="72"/>
      <c r="B131" s="272"/>
      <c r="C131" s="273"/>
      <c r="D131" s="274"/>
      <c r="E131" s="275"/>
      <c r="F131" s="71"/>
      <c r="G131" s="71"/>
      <c r="H131" s="69"/>
      <c r="I131" s="69"/>
    </row>
    <row r="132" spans="1:9" ht="15" customHeight="1" x14ac:dyDescent="0.25">
      <c r="A132" s="72"/>
      <c r="B132" s="272"/>
      <c r="C132" s="273"/>
      <c r="D132" s="274"/>
      <c r="E132" s="275"/>
      <c r="F132" s="71"/>
      <c r="G132" s="71"/>
      <c r="H132" s="69"/>
      <c r="I132" s="69"/>
    </row>
    <row r="133" spans="1:9" ht="15" hidden="1" customHeight="1" x14ac:dyDescent="0.25">
      <c r="A133" s="72"/>
      <c r="B133" s="272"/>
      <c r="C133" s="273"/>
      <c r="D133" s="274"/>
      <c r="E133" s="275"/>
      <c r="F133" s="71"/>
      <c r="G133" s="71"/>
      <c r="H133" s="69"/>
      <c r="I133" s="73"/>
    </row>
    <row r="134" spans="1:9" ht="15" customHeight="1" x14ac:dyDescent="0.25">
      <c r="A134" s="280" t="s">
        <v>221</v>
      </c>
      <c r="B134" s="281"/>
      <c r="C134" s="281"/>
      <c r="D134" s="281"/>
      <c r="E134" s="282"/>
      <c r="F134" s="152"/>
      <c r="G134" s="152"/>
      <c r="H134" s="278">
        <f>SUM(H55:H133)</f>
        <v>0</v>
      </c>
      <c r="I134" s="279"/>
    </row>
    <row r="135" spans="1:9" ht="15" customHeight="1" x14ac:dyDescent="0.25">
      <c r="A135" s="153"/>
      <c r="B135" s="283" t="s">
        <v>222</v>
      </c>
      <c r="C135" s="284"/>
      <c r="D135" s="284"/>
      <c r="E135" s="285"/>
      <c r="F135" s="154"/>
      <c r="G135" s="154"/>
      <c r="H135" s="155"/>
      <c r="I135" s="151">
        <f>SUM(I55:I133)</f>
        <v>0</v>
      </c>
    </row>
    <row r="136" spans="1:9" ht="15" customHeight="1" x14ac:dyDescent="0.25">
      <c r="A136" s="153"/>
      <c r="B136" s="283" t="s">
        <v>223</v>
      </c>
      <c r="C136" s="284"/>
      <c r="D136" s="284"/>
      <c r="E136" s="285"/>
      <c r="F136" s="154"/>
      <c r="G136" s="154"/>
      <c r="H136" s="155"/>
      <c r="I136" s="74" t="str">
        <f>IFERROR(I135/H134,"")</f>
        <v/>
      </c>
    </row>
    <row r="137" spans="1:9" ht="15" customHeight="1" x14ac:dyDescent="0.25">
      <c r="A137" s="156"/>
      <c r="B137" s="283" t="s">
        <v>224</v>
      </c>
      <c r="C137" s="284"/>
      <c r="D137" s="284"/>
      <c r="E137" s="285"/>
      <c r="F137" s="154"/>
      <c r="G137" s="154"/>
      <c r="H137" s="155"/>
      <c r="I137" s="67" t="str">
        <f>IFERROR(SUM(H119:H125)/H134,"")</f>
        <v/>
      </c>
    </row>
    <row r="138" spans="1:9" ht="15" customHeight="1" x14ac:dyDescent="0.25">
      <c r="A138" s="157"/>
      <c r="B138" s="269" t="s">
        <v>225</v>
      </c>
      <c r="C138" s="270"/>
      <c r="D138" s="270"/>
      <c r="E138" s="271"/>
      <c r="F138" s="158"/>
      <c r="G138" s="158"/>
      <c r="H138" s="157"/>
      <c r="I138" s="75" t="str">
        <f>IFERROR((H56+H58+H60+H77+H78+H79+H80+H83+H86+H111+H113)/H134,"")</f>
        <v/>
      </c>
    </row>
    <row r="139" spans="1:9" x14ac:dyDescent="0.25">
      <c r="H139"/>
    </row>
  </sheetData>
  <sheetProtection sheet="1" objects="1" scenarios="1" formatCells="0" formatRows="0" insertRows="0" sort="0" autoFilter="0"/>
  <mergeCells count="190">
    <mergeCell ref="H118:I118"/>
    <mergeCell ref="H134:I134"/>
    <mergeCell ref="B133:C133"/>
    <mergeCell ref="D133:E133"/>
    <mergeCell ref="A134:E134"/>
    <mergeCell ref="B135:E135"/>
    <mergeCell ref="B136:E136"/>
    <mergeCell ref="B137:E137"/>
    <mergeCell ref="B138:E138"/>
    <mergeCell ref="B125:C125"/>
    <mergeCell ref="D125:E125"/>
    <mergeCell ref="B126:C126"/>
    <mergeCell ref="D126:E126"/>
    <mergeCell ref="B132:C132"/>
    <mergeCell ref="D132:E132"/>
    <mergeCell ref="B127:C127"/>
    <mergeCell ref="D127:E127"/>
    <mergeCell ref="B128:C128"/>
    <mergeCell ref="D128:E128"/>
    <mergeCell ref="B129:C129"/>
    <mergeCell ref="D129:E129"/>
    <mergeCell ref="B130:C130"/>
    <mergeCell ref="D130:E130"/>
    <mergeCell ref="B131:C131"/>
    <mergeCell ref="D131:E131"/>
    <mergeCell ref="A1:C1"/>
    <mergeCell ref="A2:C2"/>
    <mergeCell ref="D1:E1"/>
    <mergeCell ref="D2:E2"/>
    <mergeCell ref="G53:G54"/>
    <mergeCell ref="H53:H54"/>
    <mergeCell ref="B123:C123"/>
    <mergeCell ref="D123:E123"/>
    <mergeCell ref="B124:C124"/>
    <mergeCell ref="D124:E124"/>
    <mergeCell ref="B119:C119"/>
    <mergeCell ref="D119:E119"/>
    <mergeCell ref="B120:C120"/>
    <mergeCell ref="D120:E120"/>
    <mergeCell ref="B121:C121"/>
    <mergeCell ref="D121:E121"/>
    <mergeCell ref="B122:C122"/>
    <mergeCell ref="D122:E122"/>
    <mergeCell ref="A118:G118"/>
    <mergeCell ref="B114:C114"/>
    <mergeCell ref="D114:E114"/>
    <mergeCell ref="B115:C115"/>
    <mergeCell ref="D115:E115"/>
    <mergeCell ref="B116:C116"/>
    <mergeCell ref="D116:E116"/>
    <mergeCell ref="B117:C117"/>
    <mergeCell ref="D117:E117"/>
    <mergeCell ref="B109:C109"/>
    <mergeCell ref="D109:E109"/>
    <mergeCell ref="B110:C110"/>
    <mergeCell ref="D110:E110"/>
    <mergeCell ref="B111:C111"/>
    <mergeCell ref="D111:E111"/>
    <mergeCell ref="B112:C112"/>
    <mergeCell ref="D112:E112"/>
    <mergeCell ref="B113:C113"/>
    <mergeCell ref="D113:E113"/>
    <mergeCell ref="B104:C104"/>
    <mergeCell ref="D104:E104"/>
    <mergeCell ref="B105:C105"/>
    <mergeCell ref="D105:E105"/>
    <mergeCell ref="B106:C106"/>
    <mergeCell ref="D106:E106"/>
    <mergeCell ref="B107:C107"/>
    <mergeCell ref="D107:E107"/>
    <mergeCell ref="B108:C108"/>
    <mergeCell ref="D108:E108"/>
    <mergeCell ref="B99:C99"/>
    <mergeCell ref="D99:E99"/>
    <mergeCell ref="B100:C100"/>
    <mergeCell ref="D100:E100"/>
    <mergeCell ref="B101:C101"/>
    <mergeCell ref="D101:E101"/>
    <mergeCell ref="B102:C102"/>
    <mergeCell ref="D102:E102"/>
    <mergeCell ref="B103:C103"/>
    <mergeCell ref="D103:E103"/>
    <mergeCell ref="B94:C94"/>
    <mergeCell ref="D94:E94"/>
    <mergeCell ref="B95:C95"/>
    <mergeCell ref="D95:E95"/>
    <mergeCell ref="B96:C96"/>
    <mergeCell ref="D96:E96"/>
    <mergeCell ref="B97:C97"/>
    <mergeCell ref="D97:E97"/>
    <mergeCell ref="B98:C98"/>
    <mergeCell ref="D98:E98"/>
    <mergeCell ref="B89:C89"/>
    <mergeCell ref="D89:E89"/>
    <mergeCell ref="B90:C90"/>
    <mergeCell ref="D90:E90"/>
    <mergeCell ref="B91:C91"/>
    <mergeCell ref="D91:E91"/>
    <mergeCell ref="B92:C92"/>
    <mergeCell ref="D92:E92"/>
    <mergeCell ref="B93:C93"/>
    <mergeCell ref="D93:E93"/>
    <mergeCell ref="B84:C84"/>
    <mergeCell ref="D84:E84"/>
    <mergeCell ref="B85:C85"/>
    <mergeCell ref="D85:E85"/>
    <mergeCell ref="B86:C86"/>
    <mergeCell ref="D86:E86"/>
    <mergeCell ref="B87:C87"/>
    <mergeCell ref="D87:E87"/>
    <mergeCell ref="B88:C88"/>
    <mergeCell ref="D88:E88"/>
    <mergeCell ref="B79:C79"/>
    <mergeCell ref="D79:E79"/>
    <mergeCell ref="B80:C80"/>
    <mergeCell ref="D80:E80"/>
    <mergeCell ref="B81:C81"/>
    <mergeCell ref="D81:E81"/>
    <mergeCell ref="B82:C82"/>
    <mergeCell ref="D82:E82"/>
    <mergeCell ref="B83:C83"/>
    <mergeCell ref="D83:E83"/>
    <mergeCell ref="B74:C74"/>
    <mergeCell ref="D74:E74"/>
    <mergeCell ref="B75:C75"/>
    <mergeCell ref="D75:E75"/>
    <mergeCell ref="B76:C76"/>
    <mergeCell ref="D76:E76"/>
    <mergeCell ref="B77:C77"/>
    <mergeCell ref="D77:E77"/>
    <mergeCell ref="B78:C78"/>
    <mergeCell ref="D78:E78"/>
    <mergeCell ref="B70:C70"/>
    <mergeCell ref="D70:E70"/>
    <mergeCell ref="B71:C71"/>
    <mergeCell ref="D71:E71"/>
    <mergeCell ref="B72:C72"/>
    <mergeCell ref="D72:E72"/>
    <mergeCell ref="B73:C73"/>
    <mergeCell ref="D73:E73"/>
    <mergeCell ref="B65:C65"/>
    <mergeCell ref="D65:E65"/>
    <mergeCell ref="B66:C66"/>
    <mergeCell ref="D66:E66"/>
    <mergeCell ref="B67:C67"/>
    <mergeCell ref="D67:E67"/>
    <mergeCell ref="B68:C68"/>
    <mergeCell ref="D68:E68"/>
    <mergeCell ref="B69:C69"/>
    <mergeCell ref="D69:E69"/>
    <mergeCell ref="B60:C60"/>
    <mergeCell ref="D60:E60"/>
    <mergeCell ref="B61:C61"/>
    <mergeCell ref="D61:E61"/>
    <mergeCell ref="B62:C62"/>
    <mergeCell ref="D62:E62"/>
    <mergeCell ref="B63:C63"/>
    <mergeCell ref="D63:E63"/>
    <mergeCell ref="B64:C64"/>
    <mergeCell ref="D64:E64"/>
    <mergeCell ref="B55:C55"/>
    <mergeCell ref="D55:E55"/>
    <mergeCell ref="B56:C56"/>
    <mergeCell ref="D56:E56"/>
    <mergeCell ref="B57:C57"/>
    <mergeCell ref="D57:E57"/>
    <mergeCell ref="B58:C58"/>
    <mergeCell ref="D58:E58"/>
    <mergeCell ref="B59:C59"/>
    <mergeCell ref="D59:E59"/>
    <mergeCell ref="G13:J13"/>
    <mergeCell ref="L16:L19"/>
    <mergeCell ref="A39:C39"/>
    <mergeCell ref="A40:C40"/>
    <mergeCell ref="A41:C41"/>
    <mergeCell ref="A42:C42"/>
    <mergeCell ref="B49:F50"/>
    <mergeCell ref="A53:E54"/>
    <mergeCell ref="F53:F54"/>
    <mergeCell ref="A52:I52"/>
    <mergeCell ref="E4:K4"/>
    <mergeCell ref="G7:J7"/>
    <mergeCell ref="G8:H8"/>
    <mergeCell ref="I8:J8"/>
    <mergeCell ref="G9:H9"/>
    <mergeCell ref="I9:J11"/>
    <mergeCell ref="G10:H10"/>
    <mergeCell ref="G11:H11"/>
    <mergeCell ref="G12:H12"/>
    <mergeCell ref="I12:J12"/>
  </mergeCells>
  <dataValidations count="3">
    <dataValidation type="list" allowBlank="1" showInputMessage="1" showErrorMessage="1" sqref="E16:E38" xr:uid="{00080088-0068-44A2-B464-005500A700F1}">
      <formula1>"1,2,3,0 (bosquet)"</formula1>
      <formula2>0</formula2>
    </dataValidation>
    <dataValidation type="list" allowBlank="1" showInputMessage="1" showErrorMessage="1" sqref="D16:D38" xr:uid="{0005003C-004A-4F85-90F6-00B100E900A2}">
      <formula1>$G$9:$G$12</formula1>
      <formula2>0</formula2>
    </dataValidation>
    <dataValidation type="list" showInputMessage="1" showErrorMessage="1" sqref="J16:J38" xr:uid="{0B361A27-F174-4B02-87AB-9DF703D38F59}">
      <formula1>$I$9:$I$12</formula1>
    </dataValidation>
  </dataValidations>
  <pageMargins left="0.70833333333333315" right="0.70833333333333315" top="0.74861111111111112" bottom="0.74791666666666701" header="0.31527777777777799" footer="0.51181102362204689"/>
  <pageSetup paperSize="9" scale="80" orientation="landscape" horizontalDpi="300" verticalDpi="300"/>
  <headerFooter>
    <oddHeader>&amp;L&amp;F        &amp;A</oddHeader>
  </headerFooter>
  <rowBreaks count="1" manualBreakCount="1">
    <brk id="43" max="16383" man="1"/>
  </rowBreak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6D0099-009C-462D-A9DF-00340013008F}">
          <x14:formula1>
            <xm:f>'1. Liste planteurs'!$B$17:$B$26</xm:f>
          </x14:formula1>
          <x14:formula2>
            <xm:f>0</xm:f>
          </x14:formula2>
          <xm:sqref>B16:B17</xm:sqref>
        </x14:dataValidation>
        <x14:dataValidation type="list" allowBlank="1" showInputMessage="1" showErrorMessage="1" xr:uid="{007E00DA-0089-4F37-8307-000100CF002F}">
          <x14:formula1>
            <xm:f>'2. Localisation projet'!$D$20:$D$29</xm:f>
          </x14:formula1>
          <x14:formula2>
            <xm:f>0</xm:f>
          </x14:formula2>
          <xm:sqref>C21:C38</xm:sqref>
        </x14:dataValidation>
        <x14:dataValidation type="list" allowBlank="1" showInputMessage="1" showErrorMessage="1" xr:uid="{00B600B5-008F-4327-BD69-00C400DF0078}">
          <x14:formula1>
            <xm:f>'2. Localisation projet'!$D$14:$D$29</xm:f>
          </x14:formula1>
          <x14:formula2>
            <xm:f>0</xm:f>
          </x14:formula2>
          <xm:sqref>C16:C19</xm:sqref>
        </x14:dataValidation>
        <x14:dataValidation type="list" allowBlank="1" showInputMessage="1" showErrorMessage="1" xr:uid="{0D6A3FCE-2735-47BF-A6E5-DD12346A33A3}">
          <x14:formula1>
            <xm:f>'1. Liste planteurs'!$B$17:$B$100</xm:f>
          </x14:formula1>
          <xm:sqref>B20:B38</xm:sqref>
        </x14:dataValidation>
        <x14:dataValidation type="list" allowBlank="1" showInputMessage="1" showErrorMessage="1" xr:uid="{EBF3C800-6A46-49BE-95AA-8B00F58185B9}">
          <x14:formula1>
            <xm:f>'2. Localisation projet'!$D$20:$D$100</xm:f>
          </x14:formula1>
          <xm:sqref>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F0D9"/>
  </sheetPr>
  <dimension ref="A1:J85"/>
  <sheetViews>
    <sheetView workbookViewId="0">
      <selection activeCell="J20" sqref="J20"/>
    </sheetView>
  </sheetViews>
  <sheetFormatPr baseColWidth="10" defaultColWidth="11.42578125" defaultRowHeight="15" x14ac:dyDescent="0.25"/>
  <cols>
    <col min="1" max="1" width="7.7109375" style="1" customWidth="1"/>
    <col min="2" max="2" width="29.7109375" style="1" customWidth="1"/>
    <col min="3" max="4" width="15.28515625" style="1" customWidth="1"/>
    <col min="5" max="5" width="16.28515625" style="10" customWidth="1"/>
    <col min="6" max="6" width="19.140625" style="1" customWidth="1"/>
    <col min="7" max="7" width="16" style="1" customWidth="1"/>
    <col min="8" max="8" width="17.7109375" style="1" customWidth="1"/>
    <col min="9" max="9" width="16.42578125" style="1" customWidth="1"/>
    <col min="10" max="10" width="15" style="1" customWidth="1"/>
    <col min="11" max="11" width="15.42578125" style="1" customWidth="1"/>
    <col min="12" max="16384" width="11.42578125" style="1"/>
  </cols>
  <sheetData>
    <row r="1" spans="1:10" ht="32.65" customHeight="1" thickBot="1" x14ac:dyDescent="0.3">
      <c r="A1" s="218" t="s">
        <v>0</v>
      </c>
      <c r="B1" s="218"/>
      <c r="C1" s="218"/>
      <c r="D1" s="219">
        <f>'1. Liste planteurs'!E1</f>
        <v>0</v>
      </c>
      <c r="E1" s="221"/>
      <c r="F1"/>
      <c r="G1"/>
      <c r="H1" s="11"/>
    </row>
    <row r="2" spans="1:10" ht="32.65" customHeight="1" thickBot="1" x14ac:dyDescent="0.3">
      <c r="A2" s="216" t="s">
        <v>24</v>
      </c>
      <c r="B2" s="216"/>
      <c r="C2" s="216"/>
      <c r="D2" s="219">
        <f>'1. Liste planteurs'!E2</f>
        <v>0</v>
      </c>
      <c r="E2" s="221"/>
      <c r="F2"/>
      <c r="G2"/>
      <c r="H2" s="11"/>
    </row>
    <row r="3" spans="1:10" x14ac:dyDescent="0.25">
      <c r="A3"/>
      <c r="B3"/>
      <c r="C3"/>
      <c r="D3" s="11"/>
      <c r="E3"/>
      <c r="F3" s="286" t="s">
        <v>3</v>
      </c>
      <c r="G3" s="286"/>
      <c r="H3" s="286"/>
    </row>
    <row r="4" spans="1:10" x14ac:dyDescent="0.25">
      <c r="A4" s="88" t="s">
        <v>226</v>
      </c>
      <c r="B4"/>
      <c r="C4"/>
      <c r="D4" s="11"/>
      <c r="E4" s="162"/>
      <c r="F4"/>
      <c r="G4"/>
      <c r="H4"/>
    </row>
    <row r="5" spans="1:10" ht="15.75" thickBot="1" x14ac:dyDescent="0.3">
      <c r="A5" s="88"/>
      <c r="B5"/>
      <c r="C5"/>
      <c r="D5" s="11"/>
      <c r="E5" s="11"/>
      <c r="F5"/>
      <c r="G5"/>
      <c r="H5"/>
    </row>
    <row r="6" spans="1:10" ht="25.15" customHeight="1" thickBot="1" x14ac:dyDescent="0.3">
      <c r="A6" s="91" t="s">
        <v>4</v>
      </c>
      <c r="B6"/>
      <c r="C6"/>
      <c r="D6" s="11"/>
      <c r="E6" s="11"/>
      <c r="F6" s="287" t="s">
        <v>322</v>
      </c>
      <c r="G6" s="288"/>
      <c r="H6"/>
    </row>
    <row r="7" spans="1:10" ht="15.75" thickBot="1" x14ac:dyDescent="0.3">
      <c r="A7" s="92" t="s">
        <v>227</v>
      </c>
      <c r="B7"/>
      <c r="C7"/>
      <c r="D7" s="11"/>
      <c r="E7" s="11"/>
      <c r="F7" s="163" t="s">
        <v>55</v>
      </c>
      <c r="G7" s="110" t="s">
        <v>68</v>
      </c>
      <c r="H7"/>
    </row>
    <row r="8" spans="1:10" ht="15.75" thickBot="1" x14ac:dyDescent="0.3">
      <c r="A8" s="92" t="s">
        <v>59</v>
      </c>
      <c r="B8"/>
      <c r="C8"/>
      <c r="D8" s="11"/>
      <c r="E8" s="11"/>
      <c r="F8" s="164" t="s">
        <v>50</v>
      </c>
      <c r="G8" s="165">
        <v>32.299999999999997</v>
      </c>
      <c r="H8"/>
    </row>
    <row r="9" spans="1:10" x14ac:dyDescent="0.25">
      <c r="A9"/>
      <c r="B9"/>
      <c r="C9"/>
      <c r="D9"/>
      <c r="E9" s="11"/>
      <c r="F9"/>
      <c r="G9"/>
      <c r="H9"/>
    </row>
    <row r="10" spans="1:10" x14ac:dyDescent="0.25">
      <c r="A10"/>
      <c r="B10" s="93"/>
      <c r="C10"/>
      <c r="D10"/>
      <c r="E10" s="11"/>
      <c r="F10"/>
      <c r="G10"/>
      <c r="H10"/>
    </row>
    <row r="11" spans="1:10" s="3" customFormat="1" ht="40.5" customHeight="1" x14ac:dyDescent="0.25">
      <c r="A11" s="94" t="s">
        <v>8</v>
      </c>
      <c r="B11" s="94" t="s">
        <v>9</v>
      </c>
      <c r="C11" s="97" t="s">
        <v>228</v>
      </c>
      <c r="D11" s="94" t="s">
        <v>18</v>
      </c>
      <c r="E11" s="94" t="s">
        <v>66</v>
      </c>
      <c r="F11" s="94" t="s">
        <v>229</v>
      </c>
      <c r="G11" s="94" t="s">
        <v>68</v>
      </c>
      <c r="H11" s="6" t="s">
        <v>230</v>
      </c>
      <c r="J11" s="20"/>
    </row>
    <row r="12" spans="1:10" x14ac:dyDescent="0.25">
      <c r="A12" s="54">
        <v>2</v>
      </c>
      <c r="B12" s="98" t="s">
        <v>315</v>
      </c>
      <c r="C12" s="98" t="s">
        <v>51</v>
      </c>
      <c r="D12" s="166">
        <v>3</v>
      </c>
      <c r="E12" s="98">
        <v>136</v>
      </c>
      <c r="F12" s="166">
        <f t="shared" ref="F12:F25" si="0">IFERROR(+E12/D12,"")</f>
        <v>45.333333333333336</v>
      </c>
      <c r="G12" s="166">
        <v>32.299999999999997</v>
      </c>
      <c r="H12" s="58">
        <f>+E12*G12</f>
        <v>4392.7999999999993</v>
      </c>
      <c r="I12" s="104" t="s">
        <v>325</v>
      </c>
      <c r="J12" s="20"/>
    </row>
    <row r="13" spans="1:10" x14ac:dyDescent="0.25">
      <c r="A13" s="105" t="str">
        <f>IFERROR(IF('1. Liste planteurs'!A17="","",LOOKUP(B13,'1. Liste planteurs'!$B$16:$B$100,'1. Liste planteurs'!$A$16:$A$100)),"")</f>
        <v/>
      </c>
      <c r="B13" s="9"/>
      <c r="C13" s="9"/>
      <c r="D13" s="180"/>
      <c r="E13" s="9"/>
      <c r="F13" s="167" t="str">
        <f t="shared" si="0"/>
        <v/>
      </c>
      <c r="G13" s="180"/>
      <c r="H13" s="86">
        <f t="shared" ref="H13:H25" si="1">+E13*G13</f>
        <v>0</v>
      </c>
      <c r="J13" s="21"/>
    </row>
    <row r="14" spans="1:10" x14ac:dyDescent="0.25">
      <c r="A14" s="105" t="str">
        <f>IFERROR(IF('1. Liste planteurs'!A18="","",LOOKUP(B14,'1. Liste planteurs'!$B$16:$B$100,'1. Liste planteurs'!$A$16:$A$100)),"")</f>
        <v/>
      </c>
      <c r="B14" s="9"/>
      <c r="C14" s="9"/>
      <c r="D14" s="180"/>
      <c r="E14" s="105"/>
      <c r="F14" s="167" t="str">
        <f t="shared" si="0"/>
        <v/>
      </c>
      <c r="G14" s="180"/>
      <c r="H14" s="86">
        <f t="shared" si="1"/>
        <v>0</v>
      </c>
    </row>
    <row r="15" spans="1:10" x14ac:dyDescent="0.25">
      <c r="A15" s="105" t="str">
        <f>IFERROR(IF('1. Liste planteurs'!A19="","",LOOKUP(B15,'1. Liste planteurs'!$B$16:$B$100,'1. Liste planteurs'!$A$16:$A$100)),"")</f>
        <v/>
      </c>
      <c r="B15" s="9"/>
      <c r="C15" s="9"/>
      <c r="D15" s="180"/>
      <c r="E15" s="105"/>
      <c r="F15" s="167" t="str">
        <f t="shared" si="0"/>
        <v/>
      </c>
      <c r="G15" s="180"/>
      <c r="H15" s="86">
        <f t="shared" si="1"/>
        <v>0</v>
      </c>
    </row>
    <row r="16" spans="1:10" x14ac:dyDescent="0.25">
      <c r="A16" s="105" t="str">
        <f>IFERROR(IF('1. Liste planteurs'!A20="","",LOOKUP(B16,'1. Liste planteurs'!$B$16:$B$100,'1. Liste planteurs'!$A$16:$A$100)),"")</f>
        <v/>
      </c>
      <c r="B16" s="9"/>
      <c r="C16" s="9"/>
      <c r="D16" s="180"/>
      <c r="E16" s="180"/>
      <c r="F16" s="167" t="str">
        <f t="shared" si="0"/>
        <v/>
      </c>
      <c r="G16" s="180"/>
      <c r="H16" s="86">
        <f t="shared" si="1"/>
        <v>0</v>
      </c>
    </row>
    <row r="17" spans="1:10" x14ac:dyDescent="0.25">
      <c r="A17" s="105" t="str">
        <f>IFERROR(IF('1. Liste planteurs'!A21="","",LOOKUP(B17,'1. Liste planteurs'!$B$16:$B$100,'1. Liste planteurs'!$A$16:$A$100)),"")</f>
        <v/>
      </c>
      <c r="B17" s="9"/>
      <c r="C17" s="9"/>
      <c r="D17" s="180"/>
      <c r="E17" s="105"/>
      <c r="F17" s="167" t="str">
        <f t="shared" si="0"/>
        <v/>
      </c>
      <c r="G17" s="180"/>
      <c r="H17" s="86">
        <f t="shared" si="1"/>
        <v>0</v>
      </c>
    </row>
    <row r="18" spans="1:10" x14ac:dyDescent="0.25">
      <c r="A18" s="105" t="str">
        <f>IFERROR(IF('1. Liste planteurs'!A22="","",LOOKUP(B18,'1. Liste planteurs'!$B$16:$B$100,'1. Liste planteurs'!$A$16:$A$100)),"")</f>
        <v/>
      </c>
      <c r="B18" s="9"/>
      <c r="C18" s="9"/>
      <c r="D18" s="180"/>
      <c r="E18" s="105"/>
      <c r="F18" s="167" t="str">
        <f t="shared" si="0"/>
        <v/>
      </c>
      <c r="G18" s="180"/>
      <c r="H18" s="86">
        <f t="shared" si="1"/>
        <v>0</v>
      </c>
    </row>
    <row r="19" spans="1:10" x14ac:dyDescent="0.25">
      <c r="A19" s="105" t="str">
        <f>IFERROR(IF('1. Liste planteurs'!A23="","",LOOKUP(B19,'1. Liste planteurs'!$B$16:$B$100,'1. Liste planteurs'!$A$16:$A$100)),"")</f>
        <v/>
      </c>
      <c r="B19" s="9"/>
      <c r="C19" s="9"/>
      <c r="D19" s="180"/>
      <c r="E19" s="105"/>
      <c r="F19" s="167" t="str">
        <f t="shared" si="0"/>
        <v/>
      </c>
      <c r="G19" s="180"/>
      <c r="H19" s="86">
        <f t="shared" si="1"/>
        <v>0</v>
      </c>
    </row>
    <row r="20" spans="1:10" x14ac:dyDescent="0.25">
      <c r="A20" s="105" t="str">
        <f>IFERROR(IF('1. Liste planteurs'!A24="","",LOOKUP(B20,'1. Liste planteurs'!$B$16:$B$100,'1. Liste planteurs'!$A$16:$A$100)),"")</f>
        <v/>
      </c>
      <c r="B20" s="9"/>
      <c r="C20" s="9"/>
      <c r="D20" s="180"/>
      <c r="E20" s="105"/>
      <c r="F20" s="167" t="str">
        <f t="shared" si="0"/>
        <v/>
      </c>
      <c r="G20" s="180"/>
      <c r="H20" s="86">
        <f t="shared" si="1"/>
        <v>0</v>
      </c>
    </row>
    <row r="21" spans="1:10" x14ac:dyDescent="0.25">
      <c r="A21" s="105" t="str">
        <f>IFERROR(IF('1. Liste planteurs'!A25="","",LOOKUP(B21,'1. Liste planteurs'!$B$16:$B$100,'1. Liste planteurs'!$A$16:$A$100)),"")</f>
        <v/>
      </c>
      <c r="B21" s="9"/>
      <c r="C21" s="9"/>
      <c r="D21" s="180"/>
      <c r="E21" s="105"/>
      <c r="F21" s="167"/>
      <c r="G21" s="180"/>
      <c r="H21" s="86">
        <f t="shared" si="1"/>
        <v>0</v>
      </c>
    </row>
    <row r="22" spans="1:10" x14ac:dyDescent="0.25">
      <c r="A22" s="105" t="str">
        <f>IFERROR(IF('1. Liste planteurs'!A26="","",LOOKUP(B22,'1. Liste planteurs'!$B$16:$B$100,'1. Liste planteurs'!$A$16:$A$100)),"")</f>
        <v/>
      </c>
      <c r="B22" s="9"/>
      <c r="C22" s="9"/>
      <c r="D22" s="180"/>
      <c r="E22" s="105"/>
      <c r="F22" s="167" t="str">
        <f t="shared" si="0"/>
        <v/>
      </c>
      <c r="G22" s="180"/>
      <c r="H22" s="86">
        <f t="shared" si="1"/>
        <v>0</v>
      </c>
    </row>
    <row r="23" spans="1:10" x14ac:dyDescent="0.25">
      <c r="A23" s="105" t="str">
        <f>IFERROR(IF('1. Liste planteurs'!A27="","",LOOKUP(B23,'1. Liste planteurs'!$B$16:$B$100,'1. Liste planteurs'!$A$16:$A$100)),"")</f>
        <v/>
      </c>
      <c r="B23" s="9"/>
      <c r="C23" s="9"/>
      <c r="D23" s="180"/>
      <c r="E23" s="105"/>
      <c r="F23" s="167"/>
      <c r="G23" s="180"/>
      <c r="H23" s="86">
        <f t="shared" si="1"/>
        <v>0</v>
      </c>
    </row>
    <row r="24" spans="1:10" x14ac:dyDescent="0.25">
      <c r="A24" s="105" t="str">
        <f>IFERROR(IF('1. Liste planteurs'!A28="","",LOOKUP(B24,'1. Liste planteurs'!$B$16:$B$100,'1. Liste planteurs'!$A$16:$A$100)),"")</f>
        <v/>
      </c>
      <c r="B24" s="9"/>
      <c r="C24" s="9"/>
      <c r="D24" s="180"/>
      <c r="E24" s="105"/>
      <c r="F24" s="167" t="str">
        <f t="shared" si="0"/>
        <v/>
      </c>
      <c r="G24" s="180"/>
      <c r="H24" s="86">
        <f t="shared" si="1"/>
        <v>0</v>
      </c>
    </row>
    <row r="25" spans="1:10" hidden="1" x14ac:dyDescent="0.25">
      <c r="A25" s="80" t="str">
        <f>IFERROR(IF('1. Liste planteurs'!A29="","",LOOKUP(B25,'1. Liste planteurs'!$B$16:$B$100,'1. Liste planteurs'!$A$16:$A$100)),"")</f>
        <v/>
      </c>
      <c r="B25" s="81"/>
      <c r="C25" s="81"/>
      <c r="D25" s="85"/>
      <c r="E25" s="80"/>
      <c r="F25" s="167" t="str">
        <f t="shared" si="0"/>
        <v/>
      </c>
      <c r="G25" s="85"/>
      <c r="H25" s="86">
        <f t="shared" si="1"/>
        <v>0</v>
      </c>
    </row>
    <row r="26" spans="1:10" x14ac:dyDescent="0.25">
      <c r="A26" s="289" t="s">
        <v>73</v>
      </c>
      <c r="B26" s="289"/>
      <c r="C26" s="168"/>
      <c r="D26" s="169">
        <f>SUM(D13:D25)</f>
        <v>0</v>
      </c>
      <c r="E26" s="170">
        <f>SUM(E13:E25)</f>
        <v>0</v>
      </c>
      <c r="F26" s="171"/>
      <c r="G26" s="172"/>
      <c r="H26" s="24">
        <f>SUM(H13:H25)</f>
        <v>0</v>
      </c>
      <c r="J26" s="10"/>
    </row>
    <row r="27" spans="1:10" x14ac:dyDescent="0.25">
      <c r="A27"/>
      <c r="B27"/>
      <c r="C27"/>
      <c r="D27"/>
      <c r="E27" s="11"/>
      <c r="F27"/>
      <c r="G27"/>
      <c r="H27"/>
    </row>
    <row r="28" spans="1:10" x14ac:dyDescent="0.25">
      <c r="A28"/>
      <c r="B28"/>
      <c r="C28"/>
      <c r="D28"/>
      <c r="E28" s="11"/>
      <c r="F28"/>
      <c r="G28"/>
      <c r="H28"/>
    </row>
    <row r="29" spans="1:10" x14ac:dyDescent="0.25">
      <c r="A29" s="88" t="s">
        <v>74</v>
      </c>
      <c r="B29"/>
      <c r="C29"/>
      <c r="D29"/>
      <c r="E29" s="11"/>
      <c r="F29"/>
      <c r="G29"/>
      <c r="H29"/>
    </row>
    <row r="30" spans="1:10" x14ac:dyDescent="0.25">
      <c r="A30"/>
      <c r="B30"/>
      <c r="C30"/>
      <c r="D30"/>
      <c r="E30" s="11"/>
      <c r="F30"/>
      <c r="G30"/>
      <c r="H30"/>
    </row>
    <row r="31" spans="1:10" ht="14.25" customHeight="1" x14ac:dyDescent="0.25">
      <c r="A31" s="255" t="s">
        <v>76</v>
      </c>
      <c r="B31" s="255"/>
      <c r="C31" s="255"/>
      <c r="D31" s="255"/>
      <c r="E31" s="255"/>
      <c r="F31" s="255"/>
      <c r="G31" s="255"/>
      <c r="H31" s="255"/>
    </row>
    <row r="32" spans="1:10" ht="14.25" customHeight="1" x14ac:dyDescent="0.25">
      <c r="A32" s="290" t="s">
        <v>77</v>
      </c>
      <c r="B32" s="290"/>
      <c r="C32" s="290"/>
      <c r="D32" s="290"/>
      <c r="E32" s="290" t="s">
        <v>302</v>
      </c>
      <c r="F32" s="290" t="s">
        <v>303</v>
      </c>
      <c r="G32" s="290" t="s">
        <v>78</v>
      </c>
      <c r="H32" s="297" t="s">
        <v>304</v>
      </c>
    </row>
    <row r="33" spans="1:8" ht="25.5" customHeight="1" x14ac:dyDescent="0.25">
      <c r="A33" s="290"/>
      <c r="B33" s="290"/>
      <c r="C33" s="290"/>
      <c r="D33" s="290"/>
      <c r="E33" s="290"/>
      <c r="F33" s="290"/>
      <c r="G33" s="290"/>
      <c r="H33" s="298"/>
    </row>
    <row r="34" spans="1:8" ht="14.25" customHeight="1" x14ac:dyDescent="0.25">
      <c r="A34" s="173">
        <v>1</v>
      </c>
      <c r="B34" s="174" t="s">
        <v>187</v>
      </c>
      <c r="C34" s="291" t="s">
        <v>188</v>
      </c>
      <c r="D34" s="292"/>
      <c r="E34" s="175" t="s">
        <v>305</v>
      </c>
      <c r="F34" s="175" t="s">
        <v>306</v>
      </c>
      <c r="G34" s="63"/>
      <c r="H34" s="63"/>
    </row>
    <row r="35" spans="1:8" ht="14.25" customHeight="1" x14ac:dyDescent="0.25">
      <c r="A35" s="173">
        <v>2</v>
      </c>
      <c r="B35" s="174" t="s">
        <v>85</v>
      </c>
      <c r="C35" s="291" t="s">
        <v>86</v>
      </c>
      <c r="D35" s="292"/>
      <c r="E35" s="175"/>
      <c r="F35" s="175" t="s">
        <v>307</v>
      </c>
      <c r="G35" s="63"/>
      <c r="H35" s="63"/>
    </row>
    <row r="36" spans="1:8" ht="14.25" customHeight="1" x14ac:dyDescent="0.25">
      <c r="A36" s="173">
        <v>3</v>
      </c>
      <c r="B36" s="174" t="s">
        <v>231</v>
      </c>
      <c r="C36" s="291" t="s">
        <v>232</v>
      </c>
      <c r="D36" s="292"/>
      <c r="E36" s="175"/>
      <c r="F36" s="175" t="s">
        <v>306</v>
      </c>
      <c r="G36" s="63"/>
      <c r="H36" s="63"/>
    </row>
    <row r="37" spans="1:8" ht="14.25" customHeight="1" x14ac:dyDescent="0.25">
      <c r="A37" s="173">
        <v>4</v>
      </c>
      <c r="B37" s="174" t="s">
        <v>89</v>
      </c>
      <c r="C37" s="291" t="s">
        <v>90</v>
      </c>
      <c r="D37" s="292"/>
      <c r="E37" s="175"/>
      <c r="F37" s="175" t="s">
        <v>306</v>
      </c>
      <c r="G37" s="63"/>
      <c r="H37" s="63"/>
    </row>
    <row r="38" spans="1:8" ht="14.25" customHeight="1" x14ac:dyDescent="0.25">
      <c r="A38" s="173">
        <v>5</v>
      </c>
      <c r="B38" s="174" t="s">
        <v>87</v>
      </c>
      <c r="C38" s="291" t="s">
        <v>88</v>
      </c>
      <c r="D38" s="292"/>
      <c r="E38" s="175"/>
      <c r="F38" s="175" t="s">
        <v>307</v>
      </c>
      <c r="G38" s="63"/>
      <c r="H38" s="63"/>
    </row>
    <row r="39" spans="1:8" ht="14.25" customHeight="1" x14ac:dyDescent="0.25">
      <c r="A39" s="173">
        <v>6</v>
      </c>
      <c r="B39" s="174" t="s">
        <v>91</v>
      </c>
      <c r="C39" s="291" t="s">
        <v>92</v>
      </c>
      <c r="D39" s="292"/>
      <c r="E39" s="175"/>
      <c r="F39" s="175"/>
      <c r="G39" s="63"/>
      <c r="H39" s="63"/>
    </row>
    <row r="40" spans="1:8" ht="14.25" customHeight="1" x14ac:dyDescent="0.25">
      <c r="A40" s="173">
        <v>7</v>
      </c>
      <c r="B40" s="174" t="s">
        <v>93</v>
      </c>
      <c r="C40" s="291" t="s">
        <v>94</v>
      </c>
      <c r="D40" s="292"/>
      <c r="E40" s="175" t="s">
        <v>305</v>
      </c>
      <c r="F40" s="175" t="s">
        <v>307</v>
      </c>
      <c r="G40" s="63"/>
      <c r="H40" s="63"/>
    </row>
    <row r="41" spans="1:8" ht="14.25" customHeight="1" x14ac:dyDescent="0.25">
      <c r="A41" s="173">
        <v>8</v>
      </c>
      <c r="B41" s="174" t="s">
        <v>145</v>
      </c>
      <c r="C41" s="291" t="s">
        <v>146</v>
      </c>
      <c r="D41" s="292"/>
      <c r="E41" s="175"/>
      <c r="F41" s="175" t="s">
        <v>306</v>
      </c>
      <c r="G41" s="63"/>
      <c r="H41" s="63"/>
    </row>
    <row r="42" spans="1:8" ht="14.25" customHeight="1" x14ac:dyDescent="0.25">
      <c r="A42" s="173">
        <v>9</v>
      </c>
      <c r="B42" s="174" t="s">
        <v>233</v>
      </c>
      <c r="C42" s="291" t="s">
        <v>234</v>
      </c>
      <c r="D42" s="292"/>
      <c r="E42" s="175"/>
      <c r="F42" s="175"/>
      <c r="G42" s="63"/>
      <c r="H42" s="63"/>
    </row>
    <row r="43" spans="1:8" ht="14.25" customHeight="1" x14ac:dyDescent="0.25">
      <c r="A43" s="173">
        <v>10</v>
      </c>
      <c r="B43" s="174" t="s">
        <v>153</v>
      </c>
      <c r="C43" s="291" t="s">
        <v>154</v>
      </c>
      <c r="D43" s="292"/>
      <c r="E43" s="175"/>
      <c r="F43" s="175" t="s">
        <v>306</v>
      </c>
      <c r="G43" s="63"/>
      <c r="H43" s="63"/>
    </row>
    <row r="44" spans="1:8" ht="14.25" customHeight="1" x14ac:dyDescent="0.25">
      <c r="A44" s="173">
        <v>11</v>
      </c>
      <c r="B44" s="174" t="s">
        <v>147</v>
      </c>
      <c r="C44" s="291" t="s">
        <v>148</v>
      </c>
      <c r="D44" s="292"/>
      <c r="E44" s="175" t="s">
        <v>308</v>
      </c>
      <c r="F44" s="175"/>
      <c r="G44" s="63"/>
      <c r="H44" s="63"/>
    </row>
    <row r="45" spans="1:8" ht="14.25" customHeight="1" x14ac:dyDescent="0.25">
      <c r="A45" s="173">
        <v>12</v>
      </c>
      <c r="B45" s="174" t="s">
        <v>149</v>
      </c>
      <c r="C45" s="291" t="s">
        <v>150</v>
      </c>
      <c r="D45" s="292"/>
      <c r="E45" s="175"/>
      <c r="F45" s="175"/>
      <c r="G45" s="63"/>
      <c r="H45" s="63"/>
    </row>
    <row r="46" spans="1:8" ht="14.25" customHeight="1" x14ac:dyDescent="0.25">
      <c r="A46" s="173">
        <v>13</v>
      </c>
      <c r="B46" s="174" t="s">
        <v>155</v>
      </c>
      <c r="C46" s="291" t="s">
        <v>156</v>
      </c>
      <c r="D46" s="292"/>
      <c r="E46" s="175"/>
      <c r="F46" s="175"/>
      <c r="G46" s="63"/>
      <c r="H46" s="63"/>
    </row>
    <row r="47" spans="1:8" ht="14.25" customHeight="1" x14ac:dyDescent="0.25">
      <c r="A47" s="173">
        <v>14</v>
      </c>
      <c r="B47" s="174" t="s">
        <v>151</v>
      </c>
      <c r="C47" s="291" t="s">
        <v>152</v>
      </c>
      <c r="D47" s="292"/>
      <c r="E47" s="175"/>
      <c r="F47" s="175"/>
      <c r="G47" s="63"/>
      <c r="H47" s="63"/>
    </row>
    <row r="48" spans="1:8" ht="14.25" customHeight="1" x14ac:dyDescent="0.25">
      <c r="A48" s="173">
        <v>15</v>
      </c>
      <c r="B48" s="174" t="s">
        <v>185</v>
      </c>
      <c r="C48" s="291" t="s">
        <v>186</v>
      </c>
      <c r="D48" s="292"/>
      <c r="E48" s="175" t="s">
        <v>305</v>
      </c>
      <c r="F48" s="175"/>
      <c r="G48" s="63"/>
      <c r="H48" s="63"/>
    </row>
    <row r="49" spans="1:8" ht="14.25" customHeight="1" x14ac:dyDescent="0.25">
      <c r="A49" s="173">
        <v>16</v>
      </c>
      <c r="B49" s="174" t="s">
        <v>81</v>
      </c>
      <c r="C49" s="291" t="s">
        <v>82</v>
      </c>
      <c r="D49" s="292"/>
      <c r="E49" s="175" t="s">
        <v>309</v>
      </c>
      <c r="F49" s="175" t="s">
        <v>306</v>
      </c>
      <c r="G49" s="63"/>
      <c r="H49" s="63"/>
    </row>
    <row r="50" spans="1:8" ht="14.25" customHeight="1" x14ac:dyDescent="0.25">
      <c r="A50" s="173">
        <v>17</v>
      </c>
      <c r="B50" s="174" t="s">
        <v>83</v>
      </c>
      <c r="C50" s="291" t="s">
        <v>84</v>
      </c>
      <c r="D50" s="292"/>
      <c r="E50" s="175" t="s">
        <v>309</v>
      </c>
      <c r="F50" s="175" t="s">
        <v>306</v>
      </c>
      <c r="G50" s="63"/>
      <c r="H50" s="63"/>
    </row>
    <row r="51" spans="1:8" ht="14.25" customHeight="1" x14ac:dyDescent="0.25">
      <c r="A51" s="173">
        <v>18</v>
      </c>
      <c r="B51" s="174" t="s">
        <v>235</v>
      </c>
      <c r="C51" s="291" t="s">
        <v>236</v>
      </c>
      <c r="D51" s="292"/>
      <c r="E51" s="175" t="s">
        <v>305</v>
      </c>
      <c r="F51" s="175"/>
      <c r="G51" s="63"/>
      <c r="H51" s="63"/>
    </row>
    <row r="52" spans="1:8" ht="14.25" customHeight="1" x14ac:dyDescent="0.25">
      <c r="A52" s="173">
        <v>19</v>
      </c>
      <c r="B52" s="174" t="s">
        <v>237</v>
      </c>
      <c r="C52" s="291" t="s">
        <v>238</v>
      </c>
      <c r="D52" s="292"/>
      <c r="E52" s="175"/>
      <c r="F52" s="175"/>
      <c r="G52" s="63"/>
      <c r="H52" s="63"/>
    </row>
    <row r="53" spans="1:8" ht="14.25" customHeight="1" x14ac:dyDescent="0.25">
      <c r="A53" s="173">
        <v>20</v>
      </c>
      <c r="B53" s="174" t="s">
        <v>111</v>
      </c>
      <c r="C53" s="291" t="s">
        <v>112</v>
      </c>
      <c r="D53" s="292"/>
      <c r="E53" s="175"/>
      <c r="F53" s="175"/>
      <c r="G53" s="63"/>
      <c r="H53" s="63"/>
    </row>
    <row r="54" spans="1:8" ht="14.25" customHeight="1" x14ac:dyDescent="0.25">
      <c r="A54" s="173">
        <v>21</v>
      </c>
      <c r="B54" s="174" t="s">
        <v>135</v>
      </c>
      <c r="C54" s="291" t="s">
        <v>136</v>
      </c>
      <c r="D54" s="292"/>
      <c r="E54" s="175" t="s">
        <v>305</v>
      </c>
      <c r="F54" s="175" t="s">
        <v>307</v>
      </c>
      <c r="G54" s="63"/>
      <c r="H54" s="63"/>
    </row>
    <row r="55" spans="1:8" ht="14.25" customHeight="1" x14ac:dyDescent="0.25">
      <c r="A55" s="173">
        <v>22</v>
      </c>
      <c r="B55" s="174" t="s">
        <v>127</v>
      </c>
      <c r="C55" s="291" t="s">
        <v>128</v>
      </c>
      <c r="D55" s="292"/>
      <c r="E55" s="175" t="s">
        <v>308</v>
      </c>
      <c r="F55" s="175" t="s">
        <v>306</v>
      </c>
      <c r="G55" s="63"/>
      <c r="H55" s="63"/>
    </row>
    <row r="56" spans="1:8" ht="14.25" customHeight="1" x14ac:dyDescent="0.25">
      <c r="A56" s="173">
        <v>23</v>
      </c>
      <c r="B56" s="174" t="s">
        <v>129</v>
      </c>
      <c r="C56" s="291" t="s">
        <v>130</v>
      </c>
      <c r="D56" s="292"/>
      <c r="E56" s="175" t="s">
        <v>308</v>
      </c>
      <c r="F56" s="175" t="s">
        <v>306</v>
      </c>
      <c r="G56" s="63"/>
      <c r="H56" s="63"/>
    </row>
    <row r="57" spans="1:8" ht="14.25" customHeight="1" x14ac:dyDescent="0.25">
      <c r="A57" s="173">
        <v>24</v>
      </c>
      <c r="B57" s="174" t="s">
        <v>239</v>
      </c>
      <c r="C57" s="291" t="s">
        <v>240</v>
      </c>
      <c r="D57" s="292"/>
      <c r="E57" s="175" t="s">
        <v>308</v>
      </c>
      <c r="F57" s="175"/>
      <c r="G57" s="63"/>
      <c r="H57" s="63"/>
    </row>
    <row r="58" spans="1:8" ht="14.25" customHeight="1" x14ac:dyDescent="0.25">
      <c r="A58" s="173">
        <v>25</v>
      </c>
      <c r="B58" s="174" t="s">
        <v>241</v>
      </c>
      <c r="C58" s="291" t="s">
        <v>242</v>
      </c>
      <c r="D58" s="292"/>
      <c r="E58" s="175" t="s">
        <v>308</v>
      </c>
      <c r="F58" s="175"/>
      <c r="G58" s="63"/>
      <c r="H58" s="63"/>
    </row>
    <row r="59" spans="1:8" ht="14.25" customHeight="1" x14ac:dyDescent="0.25">
      <c r="A59" s="173">
        <v>26</v>
      </c>
      <c r="B59" s="174" t="s">
        <v>199</v>
      </c>
      <c r="C59" s="291" t="s">
        <v>200</v>
      </c>
      <c r="D59" s="292"/>
      <c r="E59" s="175" t="s">
        <v>309</v>
      </c>
      <c r="F59" s="175"/>
      <c r="G59" s="63"/>
      <c r="H59" s="63"/>
    </row>
    <row r="60" spans="1:8" ht="14.25" customHeight="1" x14ac:dyDescent="0.25">
      <c r="A60" s="173">
        <v>27</v>
      </c>
      <c r="B60" s="174" t="s">
        <v>243</v>
      </c>
      <c r="C60" s="291" t="s">
        <v>244</v>
      </c>
      <c r="D60" s="292"/>
      <c r="E60" s="175" t="s">
        <v>308</v>
      </c>
      <c r="F60" s="175" t="s">
        <v>306</v>
      </c>
      <c r="G60" s="63"/>
      <c r="H60" s="63"/>
    </row>
    <row r="61" spans="1:8" ht="14.25" customHeight="1" x14ac:dyDescent="0.25">
      <c r="A61" s="173">
        <v>28</v>
      </c>
      <c r="B61" s="174" t="s">
        <v>141</v>
      </c>
      <c r="C61" s="291" t="s">
        <v>142</v>
      </c>
      <c r="D61" s="292"/>
      <c r="E61" s="175"/>
      <c r="F61" s="175" t="s">
        <v>307</v>
      </c>
      <c r="G61" s="63"/>
      <c r="H61" s="63"/>
    </row>
    <row r="62" spans="1:8" ht="14.25" customHeight="1" x14ac:dyDescent="0.25">
      <c r="A62" s="173">
        <v>29</v>
      </c>
      <c r="B62" s="174" t="s">
        <v>131</v>
      </c>
      <c r="C62" s="291" t="s">
        <v>132</v>
      </c>
      <c r="D62" s="292"/>
      <c r="E62" s="175"/>
      <c r="F62" s="175" t="s">
        <v>307</v>
      </c>
      <c r="G62" s="63"/>
      <c r="H62" s="63"/>
    </row>
    <row r="63" spans="1:8" ht="14.25" customHeight="1" x14ac:dyDescent="0.25">
      <c r="A63" s="173">
        <v>30</v>
      </c>
      <c r="B63" s="174" t="s">
        <v>133</v>
      </c>
      <c r="C63" s="291" t="s">
        <v>134</v>
      </c>
      <c r="D63" s="292"/>
      <c r="E63" s="175"/>
      <c r="F63" s="175" t="s">
        <v>307</v>
      </c>
      <c r="G63" s="63"/>
      <c r="H63" s="63"/>
    </row>
    <row r="64" spans="1:8" ht="14.25" customHeight="1" x14ac:dyDescent="0.25">
      <c r="A64" s="173">
        <v>31</v>
      </c>
      <c r="B64" s="174" t="s">
        <v>245</v>
      </c>
      <c r="C64" s="291" t="s">
        <v>246</v>
      </c>
      <c r="D64" s="292"/>
      <c r="E64" s="175"/>
      <c r="F64" s="175" t="s">
        <v>307</v>
      </c>
      <c r="G64" s="63"/>
      <c r="H64" s="63"/>
    </row>
    <row r="65" spans="1:8" ht="14.25" customHeight="1" x14ac:dyDescent="0.25">
      <c r="A65" s="173">
        <v>32</v>
      </c>
      <c r="B65" s="174" t="s">
        <v>247</v>
      </c>
      <c r="C65" s="291" t="s">
        <v>248</v>
      </c>
      <c r="D65" s="292"/>
      <c r="E65" s="175" t="s">
        <v>308</v>
      </c>
      <c r="F65" s="175"/>
      <c r="G65" s="63"/>
      <c r="H65" s="63"/>
    </row>
    <row r="66" spans="1:8" ht="14.25" customHeight="1" x14ac:dyDescent="0.25">
      <c r="A66" s="173">
        <v>33</v>
      </c>
      <c r="B66" s="174" t="s">
        <v>249</v>
      </c>
      <c r="C66" s="291" t="s">
        <v>126</v>
      </c>
      <c r="D66" s="292"/>
      <c r="E66" s="175" t="s">
        <v>305</v>
      </c>
      <c r="F66" s="175" t="s">
        <v>310</v>
      </c>
      <c r="G66" s="63"/>
      <c r="H66" s="63"/>
    </row>
    <row r="67" spans="1:8" ht="14.25" customHeight="1" x14ac:dyDescent="0.25">
      <c r="A67" s="173">
        <v>34</v>
      </c>
      <c r="B67" s="174" t="s">
        <v>250</v>
      </c>
      <c r="C67" s="291" t="s">
        <v>251</v>
      </c>
      <c r="D67" s="292"/>
      <c r="E67" s="175" t="s">
        <v>309</v>
      </c>
      <c r="F67" s="175" t="s">
        <v>307</v>
      </c>
      <c r="G67" s="63"/>
      <c r="H67" s="63"/>
    </row>
    <row r="68" spans="1:8" ht="14.25" customHeight="1" x14ac:dyDescent="0.25">
      <c r="A68" s="173">
        <v>35</v>
      </c>
      <c r="B68" s="174" t="s">
        <v>165</v>
      </c>
      <c r="C68" s="291" t="s">
        <v>166</v>
      </c>
      <c r="D68" s="292"/>
      <c r="E68" s="175" t="s">
        <v>305</v>
      </c>
      <c r="F68" s="175"/>
      <c r="G68" s="63"/>
      <c r="H68" s="63"/>
    </row>
    <row r="69" spans="1:8" ht="14.25" customHeight="1" x14ac:dyDescent="0.25">
      <c r="A69" s="173">
        <v>36</v>
      </c>
      <c r="B69" s="174" t="s">
        <v>169</v>
      </c>
      <c r="C69" s="291" t="s">
        <v>170</v>
      </c>
      <c r="D69" s="292"/>
      <c r="E69" s="175" t="s">
        <v>305</v>
      </c>
      <c r="F69" s="175" t="s">
        <v>310</v>
      </c>
      <c r="G69" s="63"/>
      <c r="H69" s="63"/>
    </row>
    <row r="70" spans="1:8" ht="14.25" customHeight="1" x14ac:dyDescent="0.25">
      <c r="A70" s="173">
        <v>37</v>
      </c>
      <c r="B70" s="174" t="s">
        <v>191</v>
      </c>
      <c r="C70" s="291" t="s">
        <v>192</v>
      </c>
      <c r="D70" s="292"/>
      <c r="E70" s="175" t="s">
        <v>305</v>
      </c>
      <c r="F70" s="175" t="s">
        <v>310</v>
      </c>
      <c r="G70" s="63"/>
      <c r="H70" s="63"/>
    </row>
    <row r="71" spans="1:8" ht="14.25" customHeight="1" x14ac:dyDescent="0.25">
      <c r="A71" s="173">
        <v>38</v>
      </c>
      <c r="B71" s="174" t="s">
        <v>193</v>
      </c>
      <c r="C71" s="291" t="s">
        <v>194</v>
      </c>
      <c r="D71" s="292"/>
      <c r="E71" s="175" t="s">
        <v>309</v>
      </c>
      <c r="F71" s="175" t="s">
        <v>307</v>
      </c>
      <c r="G71" s="63"/>
      <c r="H71" s="63"/>
    </row>
    <row r="72" spans="1:8" ht="14.25" customHeight="1" x14ac:dyDescent="0.25">
      <c r="A72" s="299" t="s">
        <v>311</v>
      </c>
      <c r="B72" s="300"/>
      <c r="C72" s="300"/>
      <c r="D72" s="300"/>
      <c r="E72" s="300"/>
      <c r="F72" s="301"/>
      <c r="G72" s="276"/>
      <c r="H72" s="277"/>
    </row>
    <row r="73" spans="1:8" ht="14.25" customHeight="1" x14ac:dyDescent="0.25">
      <c r="A73" s="173">
        <v>39</v>
      </c>
      <c r="B73" s="176" t="s">
        <v>207</v>
      </c>
      <c r="C73" s="294" t="s">
        <v>208</v>
      </c>
      <c r="D73" s="294"/>
      <c r="E73" s="149" t="s">
        <v>308</v>
      </c>
      <c r="F73" s="149" t="s">
        <v>310</v>
      </c>
      <c r="G73" s="63"/>
      <c r="H73" s="63"/>
    </row>
    <row r="74" spans="1:8" ht="14.25" customHeight="1" x14ac:dyDescent="0.25">
      <c r="A74" s="173">
        <v>40</v>
      </c>
      <c r="B74" s="176" t="s">
        <v>209</v>
      </c>
      <c r="C74" s="294" t="s">
        <v>210</v>
      </c>
      <c r="D74" s="294"/>
      <c r="E74" s="149" t="s">
        <v>305</v>
      </c>
      <c r="F74" s="149" t="s">
        <v>306</v>
      </c>
      <c r="G74" s="63"/>
      <c r="H74" s="63"/>
    </row>
    <row r="75" spans="1:8" ht="14.25" customHeight="1" x14ac:dyDescent="0.25">
      <c r="A75" s="173">
        <v>41</v>
      </c>
      <c r="B75" s="176" t="s">
        <v>211</v>
      </c>
      <c r="C75" s="294" t="s">
        <v>212</v>
      </c>
      <c r="D75" s="294"/>
      <c r="E75" s="149" t="s">
        <v>305</v>
      </c>
      <c r="F75" s="149" t="s">
        <v>310</v>
      </c>
      <c r="G75" s="63"/>
      <c r="H75" s="63"/>
    </row>
    <row r="76" spans="1:8" ht="14.25" customHeight="1" x14ac:dyDescent="0.25">
      <c r="A76" s="173">
        <v>42</v>
      </c>
      <c r="B76" s="176" t="s">
        <v>213</v>
      </c>
      <c r="C76" s="294" t="s">
        <v>214</v>
      </c>
      <c r="D76" s="294"/>
      <c r="E76" s="149" t="s">
        <v>308</v>
      </c>
      <c r="F76" s="149"/>
      <c r="G76" s="63"/>
      <c r="H76" s="63"/>
    </row>
    <row r="77" spans="1:8" ht="14.25" customHeight="1" x14ac:dyDescent="0.25">
      <c r="A77" s="173">
        <v>43</v>
      </c>
      <c r="B77" s="176" t="s">
        <v>215</v>
      </c>
      <c r="C77" s="294" t="s">
        <v>216</v>
      </c>
      <c r="D77" s="294"/>
      <c r="E77" s="149"/>
      <c r="F77" s="149" t="s">
        <v>307</v>
      </c>
      <c r="G77" s="63"/>
      <c r="H77" s="63"/>
    </row>
    <row r="78" spans="1:8" x14ac:dyDescent="0.25">
      <c r="A78" s="173">
        <v>44</v>
      </c>
      <c r="B78" s="176" t="s">
        <v>217</v>
      </c>
      <c r="C78" s="304" t="s">
        <v>218</v>
      </c>
      <c r="D78" s="304"/>
      <c r="E78" s="150" t="s">
        <v>305</v>
      </c>
      <c r="F78" s="150" t="s">
        <v>307</v>
      </c>
      <c r="G78" s="63"/>
      <c r="H78" s="63"/>
    </row>
    <row r="79" spans="1:8" x14ac:dyDescent="0.25">
      <c r="A79" s="173">
        <v>45</v>
      </c>
      <c r="B79" s="176" t="s">
        <v>219</v>
      </c>
      <c r="C79" s="304" t="s">
        <v>252</v>
      </c>
      <c r="D79" s="304"/>
      <c r="E79" s="150" t="s">
        <v>305</v>
      </c>
      <c r="F79" s="150" t="s">
        <v>307</v>
      </c>
      <c r="G79" s="63"/>
      <c r="H79" s="63"/>
    </row>
    <row r="80" spans="1:8" x14ac:dyDescent="0.25">
      <c r="A80" s="305" t="s">
        <v>221</v>
      </c>
      <c r="B80" s="305"/>
      <c r="C80" s="305"/>
      <c r="D80" s="305"/>
      <c r="E80" s="177"/>
      <c r="F80" s="177"/>
      <c r="G80" s="302">
        <f>SUM(G34:G79)</f>
        <v>0</v>
      </c>
      <c r="H80" s="303"/>
    </row>
    <row r="81" spans="1:8" x14ac:dyDescent="0.25">
      <c r="A81" s="156"/>
      <c r="B81" s="293" t="s">
        <v>222</v>
      </c>
      <c r="C81" s="293"/>
      <c r="D81" s="293"/>
      <c r="E81" s="178"/>
      <c r="F81" s="178"/>
      <c r="G81" s="65"/>
      <c r="H81" s="64">
        <f>SUM(H34:H79)</f>
        <v>0</v>
      </c>
    </row>
    <row r="82" spans="1:8" x14ac:dyDescent="0.25">
      <c r="A82" s="156"/>
      <c r="B82" s="293" t="s">
        <v>223</v>
      </c>
      <c r="C82" s="293"/>
      <c r="D82" s="293"/>
      <c r="E82" s="178"/>
      <c r="F82" s="178"/>
      <c r="G82" s="65"/>
      <c r="H82" s="66" t="str">
        <f>IFERROR(H81/G80,"")</f>
        <v/>
      </c>
    </row>
    <row r="83" spans="1:8" x14ac:dyDescent="0.25">
      <c r="A83" s="156"/>
      <c r="B83" s="293" t="s">
        <v>224</v>
      </c>
      <c r="C83" s="293"/>
      <c r="D83" s="293"/>
      <c r="E83" s="178"/>
      <c r="F83" s="178"/>
      <c r="G83" s="65"/>
      <c r="H83" s="67" t="str">
        <f>IFERROR(SUM(G72:G79)/G80,"")</f>
        <v/>
      </c>
    </row>
    <row r="84" spans="1:8" ht="14.25" customHeight="1" x14ac:dyDescent="0.25">
      <c r="A84" s="156"/>
      <c r="B84" s="295" t="s">
        <v>253</v>
      </c>
      <c r="C84" s="296"/>
      <c r="D84" s="296"/>
      <c r="E84" s="179"/>
      <c r="F84" s="179"/>
      <c r="G84" s="65"/>
      <c r="H84" s="67" t="str">
        <f>IFERROR((G42+G51+G52+G67)/G80,"")</f>
        <v/>
      </c>
    </row>
    <row r="85" spans="1:8" x14ac:dyDescent="0.25">
      <c r="E85" s="1"/>
      <c r="G85" s="68"/>
    </row>
  </sheetData>
  <sheetProtection sheet="1" objects="1" scenarios="1" formatCells="0" formatRows="0" insertRows="0" sort="0" autoFilter="0"/>
  <mergeCells count="66">
    <mergeCell ref="B82:D82"/>
    <mergeCell ref="B83:D83"/>
    <mergeCell ref="B84:D84"/>
    <mergeCell ref="A1:C1"/>
    <mergeCell ref="A2:C2"/>
    <mergeCell ref="D1:E1"/>
    <mergeCell ref="D2:E2"/>
    <mergeCell ref="A31:H31"/>
    <mergeCell ref="G32:G33"/>
    <mergeCell ref="H32:H33"/>
    <mergeCell ref="A72:F72"/>
    <mergeCell ref="G72:H72"/>
    <mergeCell ref="G80:H80"/>
    <mergeCell ref="C78:D78"/>
    <mergeCell ref="C79:D79"/>
    <mergeCell ref="A80:D80"/>
    <mergeCell ref="B81:D81"/>
    <mergeCell ref="C73:D73"/>
    <mergeCell ref="C74:D74"/>
    <mergeCell ref="C75:D75"/>
    <mergeCell ref="C76:D76"/>
    <mergeCell ref="C77:D77"/>
    <mergeCell ref="C69:D69"/>
    <mergeCell ref="C70:D70"/>
    <mergeCell ref="C71:D71"/>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F3:H3"/>
    <mergeCell ref="F6:G6"/>
    <mergeCell ref="A26:B26"/>
    <mergeCell ref="A32:D33"/>
    <mergeCell ref="E32:E33"/>
    <mergeCell ref="F32:F33"/>
  </mergeCells>
  <dataValidations count="2">
    <dataValidation type="list" allowBlank="1" showInputMessage="1" showErrorMessage="1" sqref="G12" xr:uid="{008B00E1-003E-4613-885B-0064008A002B}">
      <formula1>$E$8</formula1>
      <formula2>0</formula2>
    </dataValidation>
    <dataValidation type="list" allowBlank="1" showInputMessage="1" showErrorMessage="1" sqref="G13:G25" xr:uid="{1B26BD57-5673-4F63-A4E3-9DB5E137CD18}">
      <formula1>$G$8</formula1>
    </dataValidation>
  </dataValidations>
  <pageMargins left="0.70833333333333315" right="0.70833333333333315" top="0.74861111111111112" bottom="0.74791666666666701" header="0.31527777777777799" footer="0.51181102362204689"/>
  <pageSetup paperSize="9" orientation="landscape" horizontalDpi="300" verticalDpi="300"/>
  <headerFooter>
    <oddHeader>&amp;L&amp;F        &amp;A</oddHead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7900B4-00ED-4D4D-A88F-006500F100BD}">
          <x14:formula1>
            <xm:f>'2. Localisation projet'!$D$20:$D$29</xm:f>
          </x14:formula1>
          <x14:formula2>
            <xm:f>0</xm:f>
          </x14:formula2>
          <xm:sqref>C14:C25</xm:sqref>
        </x14:dataValidation>
        <x14:dataValidation type="list" allowBlank="1" showInputMessage="1" showErrorMessage="1" xr:uid="{00750016-00BD-4457-9596-00DC00180077}">
          <x14:formula1>
            <xm:f>'2. Localisation projet'!$D$14:$D$29</xm:f>
          </x14:formula1>
          <x14:formula2>
            <xm:f>0</xm:f>
          </x14:formula2>
          <xm:sqref>C12</xm:sqref>
        </x14:dataValidation>
        <x14:dataValidation type="list" allowBlank="1" showInputMessage="1" showErrorMessage="1" xr:uid="{BFF81FA9-A839-4DAD-9553-4B1F1D8F5BA9}">
          <x14:formula1>
            <xm:f>'1. Liste planteurs'!$B$17:$B$100</xm:f>
          </x14:formula1>
          <xm:sqref>B13:B25</xm:sqref>
        </x14:dataValidation>
        <x14:dataValidation type="list" allowBlank="1" showInputMessage="1" showErrorMessage="1" xr:uid="{C7D34996-5D20-4BA5-8FD5-48BD1B51422C}">
          <x14:formula1>
            <xm:f>'2. Localisation projet'!$D$20:$D$100</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L27"/>
  <sheetViews>
    <sheetView topLeftCell="A8" workbookViewId="0">
      <selection activeCell="I24" sqref="I24"/>
    </sheetView>
  </sheetViews>
  <sheetFormatPr baseColWidth="10" defaultColWidth="11.42578125" defaultRowHeight="15" x14ac:dyDescent="0.25"/>
  <cols>
    <col min="1" max="1" width="7.7109375" style="1" customWidth="1"/>
    <col min="2" max="2" width="21.7109375" style="1" customWidth="1"/>
    <col min="3" max="3" width="16.28515625" style="1" customWidth="1"/>
    <col min="4" max="4" width="40.5703125" style="1" customWidth="1"/>
    <col min="5" max="5" width="25.28515625" style="1" customWidth="1"/>
    <col min="6" max="6" width="15.28515625" style="1" customWidth="1"/>
    <col min="7" max="11" width="11.42578125" style="1"/>
    <col min="12" max="12" width="22.28515625" style="1" customWidth="1"/>
    <col min="13" max="16384" width="11.42578125" style="1"/>
  </cols>
  <sheetData>
    <row r="1" spans="1:12" ht="45.75" customHeight="1" x14ac:dyDescent="0.25">
      <c r="A1" s="26" t="s">
        <v>53</v>
      </c>
      <c r="C1" s="1">
        <f>'1. Liste planteurs'!E1</f>
        <v>0</v>
      </c>
    </row>
    <row r="2" spans="1:12" ht="15.75" x14ac:dyDescent="0.25">
      <c r="A2" s="27" t="s">
        <v>24</v>
      </c>
    </row>
    <row r="4" spans="1:12" ht="24" customHeight="1" x14ac:dyDescent="0.25">
      <c r="A4" s="28" t="s">
        <v>254</v>
      </c>
    </row>
    <row r="5" spans="1:12" ht="48" customHeight="1" x14ac:dyDescent="0.25">
      <c r="B5" s="306" t="s">
        <v>255</v>
      </c>
      <c r="C5" s="306"/>
      <c r="D5" s="306"/>
      <c r="E5" s="306"/>
      <c r="F5" s="306"/>
    </row>
    <row r="6" spans="1:12" ht="60" customHeight="1" x14ac:dyDescent="0.25">
      <c r="B6" s="307"/>
      <c r="C6" s="307"/>
      <c r="D6" s="307"/>
      <c r="E6" s="307"/>
      <c r="F6" s="307"/>
    </row>
    <row r="7" spans="1:12" ht="17.25" customHeight="1" x14ac:dyDescent="0.25">
      <c r="B7" s="29"/>
      <c r="C7" s="30"/>
      <c r="D7" s="30"/>
      <c r="E7" s="30"/>
      <c r="F7" s="30"/>
    </row>
    <row r="8" spans="1:12" s="3" customFormat="1" ht="72" customHeight="1" x14ac:dyDescent="0.25">
      <c r="A8" s="31" t="s">
        <v>8</v>
      </c>
      <c r="B8" s="31" t="s">
        <v>256</v>
      </c>
      <c r="C8" s="32" t="s">
        <v>257</v>
      </c>
      <c r="D8" s="31" t="s">
        <v>258</v>
      </c>
      <c r="E8" s="31" t="s">
        <v>259</v>
      </c>
      <c r="F8" s="31" t="s">
        <v>260</v>
      </c>
      <c r="G8" s="13"/>
    </row>
    <row r="9" spans="1:12" x14ac:dyDescent="0.25">
      <c r="A9" s="33"/>
      <c r="B9" s="33" t="s">
        <v>20</v>
      </c>
      <c r="C9" s="33" t="s">
        <v>261</v>
      </c>
      <c r="D9" s="33" t="s">
        <v>262</v>
      </c>
      <c r="E9" s="33" t="s">
        <v>263</v>
      </c>
      <c r="F9" s="34">
        <v>500</v>
      </c>
      <c r="G9" s="308"/>
      <c r="K9" s="309"/>
      <c r="L9" s="3"/>
    </row>
    <row r="10" spans="1:12" x14ac:dyDescent="0.25">
      <c r="A10" s="33"/>
      <c r="B10" s="33" t="s">
        <v>20</v>
      </c>
      <c r="C10" s="33" t="s">
        <v>261</v>
      </c>
      <c r="D10" s="33" t="s">
        <v>264</v>
      </c>
      <c r="E10" s="33" t="s">
        <v>265</v>
      </c>
      <c r="F10" s="34">
        <v>300</v>
      </c>
      <c r="G10" s="308"/>
      <c r="K10" s="309"/>
      <c r="L10" s="35"/>
    </row>
    <row r="11" spans="1:12" x14ac:dyDescent="0.25">
      <c r="A11" s="36"/>
      <c r="B11" s="33" t="s">
        <v>20</v>
      </c>
      <c r="C11" s="33" t="s">
        <v>261</v>
      </c>
      <c r="D11" s="37" t="s">
        <v>266</v>
      </c>
      <c r="E11" s="33" t="s">
        <v>267</v>
      </c>
      <c r="F11" s="38">
        <v>60</v>
      </c>
      <c r="G11" s="308"/>
      <c r="L11" s="35"/>
    </row>
    <row r="12" spans="1:12" x14ac:dyDescent="0.25">
      <c r="A12" s="9"/>
      <c r="B12" s="9"/>
      <c r="C12" s="9"/>
      <c r="D12" s="9"/>
      <c r="E12" s="9"/>
      <c r="F12" s="39"/>
    </row>
    <row r="13" spans="1:12" x14ac:dyDescent="0.25">
      <c r="A13" s="9"/>
      <c r="B13" s="9"/>
      <c r="C13" s="9"/>
      <c r="D13" s="9"/>
      <c r="E13" s="9"/>
      <c r="F13" s="39"/>
    </row>
    <row r="14" spans="1:12" x14ac:dyDescent="0.25">
      <c r="A14" s="9"/>
      <c r="B14" s="9"/>
      <c r="C14" s="9"/>
      <c r="D14" s="9"/>
      <c r="E14" s="9"/>
      <c r="F14" s="39"/>
    </row>
    <row r="15" spans="1:12" x14ac:dyDescent="0.25">
      <c r="A15" s="9"/>
      <c r="B15" s="9"/>
      <c r="C15" s="9"/>
      <c r="D15" s="9"/>
      <c r="E15" s="9"/>
      <c r="F15" s="39"/>
    </row>
    <row r="16" spans="1:12" x14ac:dyDescent="0.25">
      <c r="A16" s="9"/>
      <c r="B16" s="9"/>
      <c r="C16" s="9"/>
      <c r="D16" s="40"/>
      <c r="E16" s="9"/>
      <c r="F16" s="39"/>
    </row>
    <row r="17" spans="1:6" x14ac:dyDescent="0.25">
      <c r="A17" s="9"/>
      <c r="B17" s="9"/>
      <c r="C17" s="9"/>
      <c r="D17" s="9"/>
      <c r="E17" s="9"/>
      <c r="F17" s="39"/>
    </row>
    <row r="18" spans="1:6" x14ac:dyDescent="0.25">
      <c r="A18" s="9"/>
      <c r="B18" s="9"/>
      <c r="C18" s="9"/>
      <c r="D18" s="9"/>
      <c r="E18" s="9"/>
      <c r="F18" s="39"/>
    </row>
    <row r="19" spans="1:6" x14ac:dyDescent="0.25">
      <c r="A19" s="9"/>
      <c r="B19" s="9"/>
      <c r="C19" s="9"/>
      <c r="D19" s="9"/>
      <c r="E19" s="9"/>
      <c r="F19" s="39"/>
    </row>
    <row r="20" spans="1:6" x14ac:dyDescent="0.25">
      <c r="A20" s="9"/>
      <c r="B20" s="9"/>
      <c r="C20" s="9"/>
      <c r="D20" s="9"/>
      <c r="E20" s="9"/>
      <c r="F20" s="39"/>
    </row>
    <row r="21" spans="1:6" x14ac:dyDescent="0.25">
      <c r="A21" s="9"/>
      <c r="B21" s="9"/>
      <c r="C21" s="9"/>
      <c r="D21" s="9"/>
      <c r="E21" s="9"/>
      <c r="F21" s="39"/>
    </row>
    <row r="22" spans="1:6" x14ac:dyDescent="0.25">
      <c r="A22" s="9"/>
      <c r="B22" s="9"/>
      <c r="C22" s="9"/>
      <c r="D22" s="40"/>
      <c r="E22" s="9"/>
      <c r="F22" s="39"/>
    </row>
    <row r="23" spans="1:6" x14ac:dyDescent="0.25">
      <c r="A23" s="9"/>
      <c r="B23" s="9"/>
      <c r="C23" s="9"/>
      <c r="D23" s="9"/>
      <c r="E23" s="9"/>
      <c r="F23" s="39"/>
    </row>
    <row r="24" spans="1:6" x14ac:dyDescent="0.25">
      <c r="A24" s="9"/>
      <c r="B24" s="9"/>
      <c r="C24" s="9"/>
      <c r="D24" s="9"/>
      <c r="E24" s="9"/>
      <c r="F24" s="39"/>
    </row>
    <row r="25" spans="1:6" x14ac:dyDescent="0.25">
      <c r="A25" s="9"/>
      <c r="B25" s="9"/>
      <c r="C25" s="9"/>
      <c r="D25" s="40"/>
      <c r="E25" s="9"/>
      <c r="F25" s="39"/>
    </row>
    <row r="26" spans="1:6" hidden="1" x14ac:dyDescent="0.25">
      <c r="A26" s="9"/>
      <c r="B26" s="9"/>
      <c r="C26" s="9"/>
      <c r="D26" s="9"/>
      <c r="E26" s="9"/>
      <c r="F26" s="39"/>
    </row>
    <row r="27" spans="1:6" x14ac:dyDescent="0.25">
      <c r="A27" s="23"/>
      <c r="B27" s="22" t="s">
        <v>73</v>
      </c>
      <c r="C27" s="23"/>
      <c r="D27" s="23"/>
      <c r="E27" s="23"/>
      <c r="F27" s="41">
        <f>SUM(F12:F26)</f>
        <v>0</v>
      </c>
    </row>
  </sheetData>
  <mergeCells count="4">
    <mergeCell ref="B5:F5"/>
    <mergeCell ref="B6:F6"/>
    <mergeCell ref="G9:G11"/>
    <mergeCell ref="K9:K10"/>
  </mergeCells>
  <dataValidations count="1">
    <dataValidation allowBlank="1" showInputMessage="1" showErrorMessage="1" sqref="D9:D10 D12:D15 D18:D21 D24" xr:uid="{00B40069-0035-4DF6-BFBA-002500140063}">
      <formula1>0</formula1>
      <formula2>0</formula2>
    </dataValidation>
  </dataValidations>
  <pageMargins left="0.70833333333333315" right="0.70833333333333315" top="0.74861111111111112" bottom="0.74791666666666701" header="0.31527777777777799" footer="0.51181102362204689"/>
  <pageSetup paperSize="9" scale="72" orientation="landscape" horizontalDpi="300" verticalDpi="300"/>
  <headerFooter>
    <oddHeader>&amp;L&amp;F        &amp;A</oddHeader>
  </headerFooter>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1B006E-00B6-4897-A895-00BA00FC0063}">
          <x14:formula1>
            <xm:f>'2. Localisation projet'!$D$14:$D$29</xm:f>
          </x14:formula1>
          <x14:formula2>
            <xm:f>0</xm:f>
          </x14:formula2>
          <xm:sqref>C9:C11 C13:C26</xm:sqref>
        </x14:dataValidation>
        <x14:dataValidation type="list" allowBlank="1" showInputMessage="1" showErrorMessage="1" xr:uid="{003300ED-0089-46BB-9997-00D500CE0026}">
          <x14:formula1>
            <xm:f>'1. Liste planteurs'!$B$17:$B$26</xm:f>
          </x14:formula1>
          <x14:formula2>
            <xm:f>0</xm:f>
          </x14:formula2>
          <xm:sqref>B9:B26</xm:sqref>
        </x14:dataValidation>
        <x14:dataValidation type="list" allowBlank="1" showInputMessage="1" showErrorMessage="1" xr:uid="{00420083-00EF-46DE-9A72-0081002800D0}">
          <x14:formula1>
            <xm:f>'2. Localisation projet'!$D$20:$D$29</xm:f>
          </x14:formula1>
          <x14:formula2>
            <xm:f>0</xm:f>
          </x14:formula2>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7D31"/>
  </sheetPr>
  <dimension ref="A1:H22"/>
  <sheetViews>
    <sheetView workbookViewId="0">
      <selection activeCell="M20" sqref="M20"/>
    </sheetView>
  </sheetViews>
  <sheetFormatPr baseColWidth="10" defaultColWidth="10.7109375" defaultRowHeight="15" x14ac:dyDescent="0.25"/>
  <cols>
    <col min="1" max="1" width="20" customWidth="1"/>
    <col min="2" max="2" width="39.85546875" customWidth="1"/>
    <col min="3" max="3" width="15.42578125" customWidth="1"/>
    <col min="4" max="4" width="21.28515625" customWidth="1"/>
    <col min="5" max="5" width="19.28515625" customWidth="1"/>
    <col min="6" max="6" width="11.5703125" bestFit="1" customWidth="1"/>
  </cols>
  <sheetData>
    <row r="1" spans="1:8" ht="32.65" customHeight="1" thickBot="1" x14ac:dyDescent="0.3">
      <c r="A1" s="218" t="s">
        <v>0</v>
      </c>
      <c r="B1" s="218"/>
      <c r="C1" s="219">
        <f>'1. Liste planteurs'!E1</f>
        <v>0</v>
      </c>
      <c r="D1" s="221"/>
      <c r="H1" s="11"/>
    </row>
    <row r="2" spans="1:8" ht="32.65" customHeight="1" thickBot="1" x14ac:dyDescent="0.3">
      <c r="A2" s="216" t="s">
        <v>24</v>
      </c>
      <c r="B2" s="216"/>
      <c r="C2" s="219">
        <f>'1. Liste planteurs'!E2</f>
        <v>0</v>
      </c>
      <c r="D2" s="221"/>
      <c r="H2" s="11"/>
    </row>
    <row r="3" spans="1:8" x14ac:dyDescent="0.25">
      <c r="E3" s="286" t="s">
        <v>3</v>
      </c>
      <c r="F3" s="286"/>
      <c r="G3" s="286"/>
      <c r="H3" s="286"/>
    </row>
    <row r="4" spans="1:8" x14ac:dyDescent="0.25">
      <c r="A4" s="181" t="s">
        <v>320</v>
      </c>
    </row>
    <row r="5" spans="1:8" ht="15.75" thickBot="1" x14ac:dyDescent="0.3">
      <c r="A5" s="181"/>
    </row>
    <row r="6" spans="1:8" ht="25.15" customHeight="1" thickBot="1" x14ac:dyDescent="0.3">
      <c r="A6" s="91" t="s">
        <v>4</v>
      </c>
      <c r="D6" s="11"/>
      <c r="E6" s="287" t="s">
        <v>322</v>
      </c>
      <c r="F6" s="288"/>
    </row>
    <row r="7" spans="1:8" ht="21" customHeight="1" thickBot="1" x14ac:dyDescent="0.3">
      <c r="A7" s="92" t="s">
        <v>321</v>
      </c>
      <c r="D7" s="11"/>
      <c r="E7" s="163" t="s">
        <v>324</v>
      </c>
      <c r="F7" s="110" t="s">
        <v>68</v>
      </c>
    </row>
    <row r="8" spans="1:8" ht="30.75" thickBot="1" x14ac:dyDescent="0.3">
      <c r="A8" s="92"/>
      <c r="D8" s="11"/>
      <c r="E8" s="182" t="s">
        <v>323</v>
      </c>
      <c r="F8" s="165">
        <v>13000</v>
      </c>
    </row>
    <row r="9" spans="1:8" x14ac:dyDescent="0.25">
      <c r="A9" s="181"/>
    </row>
    <row r="10" spans="1:8" x14ac:dyDescent="0.25">
      <c r="A10" s="181"/>
    </row>
    <row r="11" spans="1:8" x14ac:dyDescent="0.25">
      <c r="A11" s="31" t="s">
        <v>324</v>
      </c>
      <c r="B11" s="31" t="s">
        <v>268</v>
      </c>
      <c r="C11" s="31" t="s">
        <v>68</v>
      </c>
      <c r="D11" s="31" t="s">
        <v>260</v>
      </c>
      <c r="E11" s="13"/>
    </row>
    <row r="12" spans="1:8" x14ac:dyDescent="0.25">
      <c r="A12" s="98" t="s">
        <v>269</v>
      </c>
      <c r="B12" s="98">
        <v>2</v>
      </c>
      <c r="C12" s="183">
        <v>13000</v>
      </c>
      <c r="D12" s="184">
        <f>B12*C12</f>
        <v>26000</v>
      </c>
      <c r="E12" s="242" t="s">
        <v>325</v>
      </c>
    </row>
    <row r="13" spans="1:8" x14ac:dyDescent="0.25">
      <c r="A13" s="98" t="s">
        <v>270</v>
      </c>
      <c r="B13" s="98">
        <v>1</v>
      </c>
      <c r="C13" s="183">
        <v>13000</v>
      </c>
      <c r="D13" s="184">
        <f>B13*C13</f>
        <v>13000</v>
      </c>
      <c r="E13" s="242"/>
    </row>
    <row r="14" spans="1:8" x14ac:dyDescent="0.25">
      <c r="A14" s="188"/>
      <c r="B14" s="188"/>
      <c r="C14" s="189"/>
      <c r="D14" s="187">
        <f t="shared" ref="D14:D21" si="0">B14*C14</f>
        <v>0</v>
      </c>
    </row>
    <row r="15" spans="1:8" x14ac:dyDescent="0.25">
      <c r="A15" s="188"/>
      <c r="B15" s="188"/>
      <c r="C15" s="189"/>
      <c r="D15" s="187">
        <f t="shared" si="0"/>
        <v>0</v>
      </c>
    </row>
    <row r="16" spans="1:8" x14ac:dyDescent="0.25">
      <c r="A16" s="188"/>
      <c r="B16" s="188"/>
      <c r="C16" s="189"/>
      <c r="D16" s="187">
        <f t="shared" si="0"/>
        <v>0</v>
      </c>
    </row>
    <row r="17" spans="1:4" x14ac:dyDescent="0.25">
      <c r="A17" s="188"/>
      <c r="B17" s="188"/>
      <c r="C17" s="189"/>
      <c r="D17" s="187">
        <f t="shared" si="0"/>
        <v>0</v>
      </c>
    </row>
    <row r="18" spans="1:4" x14ac:dyDescent="0.25">
      <c r="A18" s="188"/>
      <c r="B18" s="188"/>
      <c r="C18" s="189"/>
      <c r="D18" s="187">
        <f t="shared" si="0"/>
        <v>0</v>
      </c>
    </row>
    <row r="19" spans="1:4" x14ac:dyDescent="0.25">
      <c r="A19" s="188"/>
      <c r="B19" s="188"/>
      <c r="C19" s="189"/>
      <c r="D19" s="187">
        <f t="shared" si="0"/>
        <v>0</v>
      </c>
    </row>
    <row r="20" spans="1:4" x14ac:dyDescent="0.25">
      <c r="A20" s="188"/>
      <c r="B20" s="188"/>
      <c r="C20" s="189"/>
      <c r="D20" s="187">
        <f t="shared" si="0"/>
        <v>0</v>
      </c>
    </row>
    <row r="21" spans="1:4" hidden="1" x14ac:dyDescent="0.25">
      <c r="A21" s="87"/>
      <c r="B21" s="87"/>
      <c r="C21" s="186"/>
      <c r="D21" s="187">
        <f t="shared" si="0"/>
        <v>0</v>
      </c>
    </row>
    <row r="22" spans="1:4" x14ac:dyDescent="0.25">
      <c r="A22" s="185"/>
      <c r="B22" s="185"/>
      <c r="C22" s="185"/>
      <c r="D22" s="41">
        <f>SUM(D14:D21)</f>
        <v>0</v>
      </c>
    </row>
  </sheetData>
  <sheetProtection sheet="1" objects="1" scenarios="1" formatCells="0" formatColumns="0" formatRows="0" insertColumns="0" insertRows="0" sort="0" autoFilter="0"/>
  <mergeCells count="7">
    <mergeCell ref="E6:F6"/>
    <mergeCell ref="C2:D2"/>
    <mergeCell ref="E12:E13"/>
    <mergeCell ref="A1:B1"/>
    <mergeCell ref="A2:B2"/>
    <mergeCell ref="E3:H3"/>
    <mergeCell ref="C1:D1"/>
  </mergeCells>
  <dataValidations count="2">
    <dataValidation operator="equal" allowBlank="1" showInputMessage="1" showErrorMessage="1" sqref="A12:B21" xr:uid="{000400AD-0006-49DD-B513-009D00A80003}">
      <formula1>0</formula1>
      <formula2>0</formula2>
    </dataValidation>
    <dataValidation type="list" allowBlank="1" showInputMessage="1" showErrorMessage="1" sqref="C12:C21" xr:uid="{B74E0244-E4C8-41FD-8CA6-C85EA16476AF}">
      <formula1>$F$8</formula1>
    </dataValidation>
  </dataValidations>
  <pageMargins left="0.7" right="0.7" top="0.75" bottom="0.75" header="0.51181102362204689" footer="0.51181102362204689"/>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K25"/>
  <sheetViews>
    <sheetView topLeftCell="A6" zoomScaleNormal="100" workbookViewId="0">
      <selection activeCell="A20" sqref="A20:D24"/>
    </sheetView>
  </sheetViews>
  <sheetFormatPr baseColWidth="10" defaultColWidth="10.7109375" defaultRowHeight="15" x14ac:dyDescent="0.25"/>
  <cols>
    <col min="1" max="1" width="18.42578125" style="1" customWidth="1"/>
    <col min="2" max="2" width="11.140625" style="1" customWidth="1"/>
    <col min="3" max="3" width="8.7109375" style="1" customWidth="1"/>
    <col min="4" max="4" width="13.42578125" style="1" customWidth="1"/>
    <col min="5" max="5" width="13.85546875" style="1" customWidth="1"/>
    <col min="6" max="6" width="13.7109375" style="1" customWidth="1"/>
    <col min="7" max="7" width="13.5703125" style="1" customWidth="1"/>
    <col min="8" max="8" width="11.85546875" style="1" customWidth="1"/>
    <col min="9" max="9" width="3.42578125" style="1" customWidth="1"/>
    <col min="10" max="10" width="23.7109375" style="1" customWidth="1"/>
    <col min="11" max="16384" width="10.7109375" style="1"/>
  </cols>
  <sheetData>
    <row r="1" spans="1:11" customFormat="1" ht="32.65" customHeight="1" thickBot="1" x14ac:dyDescent="0.3">
      <c r="A1" s="315" t="s">
        <v>0</v>
      </c>
      <c r="B1" s="315"/>
      <c r="C1" s="315"/>
      <c r="D1" s="316"/>
      <c r="E1" s="219">
        <f>'1. Liste planteurs'!E1</f>
        <v>0</v>
      </c>
      <c r="F1" s="221"/>
    </row>
    <row r="2" spans="1:11" customFormat="1" ht="32.65" customHeight="1" thickBot="1" x14ac:dyDescent="0.3">
      <c r="A2" s="216" t="s">
        <v>24</v>
      </c>
      <c r="B2" s="216"/>
      <c r="C2" s="216"/>
      <c r="D2" s="317"/>
      <c r="E2" s="219">
        <f>'1. Liste planteurs'!E2</f>
        <v>0</v>
      </c>
      <c r="F2" s="221"/>
    </row>
    <row r="3" spans="1:11" customFormat="1" ht="15.75" x14ac:dyDescent="0.25">
      <c r="A3" s="190"/>
      <c r="B3" s="93"/>
      <c r="C3" s="93"/>
    </row>
    <row r="4" spans="1:11" customFormat="1" ht="21" customHeight="1" x14ac:dyDescent="0.25">
      <c r="B4" s="191"/>
      <c r="C4" s="191"/>
      <c r="G4" s="286" t="s">
        <v>3</v>
      </c>
      <c r="H4" s="286"/>
      <c r="I4" s="286"/>
      <c r="J4" s="286"/>
      <c r="K4" s="286"/>
    </row>
    <row r="5" spans="1:11" customFormat="1" ht="21" customHeight="1" x14ac:dyDescent="0.25">
      <c r="B5" s="191"/>
      <c r="C5" s="191"/>
      <c r="G5" s="162"/>
      <c r="H5" s="162"/>
      <c r="I5" s="162"/>
      <c r="J5" s="162"/>
      <c r="K5" s="162"/>
    </row>
    <row r="6" spans="1:11" customFormat="1" ht="15.75" x14ac:dyDescent="0.25">
      <c r="A6" s="192" t="s">
        <v>271</v>
      </c>
      <c r="B6" s="13"/>
      <c r="C6" s="13"/>
      <c r="D6" s="99"/>
      <c r="E6" s="99"/>
      <c r="F6" s="99"/>
      <c r="G6" s="99"/>
      <c r="H6" s="99"/>
      <c r="I6" s="99"/>
      <c r="J6" s="99"/>
    </row>
    <row r="7" spans="1:11" customFormat="1" x14ac:dyDescent="0.25">
      <c r="B7" s="191"/>
      <c r="C7" s="191"/>
      <c r="J7" s="93"/>
    </row>
    <row r="8" spans="1:11" customFormat="1" ht="75" x14ac:dyDescent="0.25">
      <c r="A8" s="193" t="s">
        <v>272</v>
      </c>
      <c r="B8" s="194" t="s">
        <v>273</v>
      </c>
      <c r="C8" s="194" t="s">
        <v>274</v>
      </c>
      <c r="D8" s="194" t="s">
        <v>275</v>
      </c>
      <c r="E8" s="194" t="s">
        <v>276</v>
      </c>
      <c r="F8" s="194" t="s">
        <v>277</v>
      </c>
      <c r="G8" s="194" t="s">
        <v>278</v>
      </c>
      <c r="H8" s="194" t="s">
        <v>279</v>
      </c>
      <c r="J8" s="195" t="s">
        <v>318</v>
      </c>
    </row>
    <row r="9" spans="1:11" ht="14.25" customHeight="1" x14ac:dyDescent="0.25">
      <c r="A9" s="8" t="s">
        <v>280</v>
      </c>
      <c r="B9" s="196">
        <f>+'3. Projet haies (forfait)'!H39</f>
        <v>0</v>
      </c>
      <c r="C9" s="25" t="s">
        <v>281</v>
      </c>
      <c r="D9" s="197">
        <f>+'3. Projet haies (forfait)'!K39</f>
        <v>0</v>
      </c>
      <c r="E9" s="45"/>
      <c r="F9" s="45"/>
      <c r="G9" s="45"/>
      <c r="H9" s="45">
        <f>+D9-E9-F9-G9</f>
        <v>0</v>
      </c>
      <c r="J9" s="311" t="s">
        <v>313</v>
      </c>
    </row>
    <row r="10" spans="1:11" x14ac:dyDescent="0.25">
      <c r="A10" s="8" t="s">
        <v>72</v>
      </c>
      <c r="B10" s="196">
        <f>+'3. Projet haies (forfait)'!H40</f>
        <v>0</v>
      </c>
      <c r="C10" s="25" t="s">
        <v>281</v>
      </c>
      <c r="D10" s="197">
        <f>+'3. Projet haies (forfait)'!K40</f>
        <v>0</v>
      </c>
      <c r="E10" s="45"/>
      <c r="F10" s="45"/>
      <c r="G10" s="45"/>
      <c r="H10" s="45">
        <f t="shared" ref="H10:H13" si="0">+D10-E10-F10-G10</f>
        <v>0</v>
      </c>
      <c r="J10" s="312"/>
    </row>
    <row r="11" spans="1:11" x14ac:dyDescent="0.25">
      <c r="A11" s="8" t="s">
        <v>47</v>
      </c>
      <c r="B11" s="196">
        <f>+'3. Projet haies (forfait)'!H41</f>
        <v>0</v>
      </c>
      <c r="C11" s="25" t="s">
        <v>281</v>
      </c>
      <c r="D11" s="197">
        <f>+'3. Projet haies (forfait)'!K41</f>
        <v>0</v>
      </c>
      <c r="E11" s="205"/>
      <c r="F11" s="45"/>
      <c r="G11" s="45"/>
      <c r="H11" s="45">
        <f t="shared" si="0"/>
        <v>0</v>
      </c>
      <c r="J11" s="312"/>
    </row>
    <row r="12" spans="1:11" x14ac:dyDescent="0.25">
      <c r="A12" s="8" t="s">
        <v>50</v>
      </c>
      <c r="B12" s="196">
        <f>+'4. Projet agroforest. (forfait)'!E26</f>
        <v>0</v>
      </c>
      <c r="C12" s="25" t="s">
        <v>282</v>
      </c>
      <c r="D12" s="197">
        <f>+'4. Projet agroforest. (forfait)'!H26</f>
        <v>0</v>
      </c>
      <c r="E12" s="45"/>
      <c r="F12" s="45"/>
      <c r="G12" s="45"/>
      <c r="H12" s="45">
        <f t="shared" si="0"/>
        <v>0</v>
      </c>
      <c r="J12" s="313" t="s">
        <v>314</v>
      </c>
    </row>
    <row r="13" spans="1:11" ht="30" x14ac:dyDescent="0.25">
      <c r="A13" s="76" t="s">
        <v>316</v>
      </c>
      <c r="B13" s="77"/>
      <c r="C13" s="77"/>
      <c r="D13" s="197">
        <f>+'5. Projet matériel entretien'!D22</f>
        <v>0</v>
      </c>
      <c r="E13" s="45"/>
      <c r="F13" s="45"/>
      <c r="G13" s="45"/>
      <c r="H13" s="45">
        <f t="shared" si="0"/>
        <v>0</v>
      </c>
      <c r="J13" s="314"/>
    </row>
    <row r="14" spans="1:11" x14ac:dyDescent="0.25">
      <c r="A14" s="22" t="s">
        <v>73</v>
      </c>
      <c r="B14" s="77"/>
      <c r="C14" s="77"/>
      <c r="D14" s="198">
        <f>SUM(D9:D13)</f>
        <v>0</v>
      </c>
      <c r="E14" s="198">
        <f>SUM(E9:E13)</f>
        <v>0</v>
      </c>
      <c r="F14" s="198">
        <f t="shared" ref="F14:H14" si="1">SUM(F9:F13)</f>
        <v>0</v>
      </c>
      <c r="G14" s="198">
        <f t="shared" si="1"/>
        <v>0</v>
      </c>
      <c r="H14" s="198">
        <f t="shared" si="1"/>
        <v>0</v>
      </c>
      <c r="J14" s="46" t="s">
        <v>283</v>
      </c>
    </row>
    <row r="15" spans="1:11" ht="22.5" customHeight="1" x14ac:dyDescent="0.25">
      <c r="A15" s="42"/>
      <c r="B15" s="47"/>
      <c r="C15" s="19"/>
      <c r="D15" s="48"/>
      <c r="E15" s="49" t="s">
        <v>284</v>
      </c>
      <c r="F15" s="48"/>
      <c r="G15" s="48"/>
      <c r="H15" s="48"/>
    </row>
    <row r="16" spans="1:11" x14ac:dyDescent="0.25">
      <c r="A16" s="42"/>
      <c r="B16" s="47"/>
      <c r="C16" s="19"/>
      <c r="D16" s="48"/>
      <c r="E16" s="49"/>
      <c r="F16" s="48"/>
      <c r="G16" s="48"/>
      <c r="H16" s="48"/>
    </row>
    <row r="17" spans="1:8" ht="15.75" x14ac:dyDescent="0.25">
      <c r="A17" s="4" t="s">
        <v>285</v>
      </c>
      <c r="B17" s="44"/>
      <c r="C17" s="44"/>
      <c r="D17" s="44"/>
      <c r="E17" s="44"/>
    </row>
    <row r="18" spans="1:8" x14ac:dyDescent="0.25">
      <c r="A18" s="42"/>
      <c r="B18" s="47"/>
      <c r="C18" s="19"/>
      <c r="D18" s="48"/>
      <c r="E18" s="48"/>
      <c r="F18" s="48"/>
      <c r="G18" s="48"/>
      <c r="H18" s="48"/>
    </row>
    <row r="19" spans="1:8" ht="44.25" customHeight="1" x14ac:dyDescent="0.25">
      <c r="A19" s="310" t="s">
        <v>286</v>
      </c>
      <c r="B19" s="310"/>
      <c r="C19" s="310"/>
      <c r="D19" s="310"/>
      <c r="E19" s="14"/>
      <c r="F19" s="14"/>
    </row>
    <row r="20" spans="1:8" x14ac:dyDescent="0.25">
      <c r="A20" s="310" t="s">
        <v>287</v>
      </c>
      <c r="B20" s="310"/>
      <c r="C20" s="310"/>
      <c r="D20" s="310"/>
      <c r="E20" s="14"/>
      <c r="F20" s="14"/>
    </row>
    <row r="21" spans="1:8" x14ac:dyDescent="0.25">
      <c r="A21" s="310"/>
      <c r="B21" s="310"/>
      <c r="C21" s="310"/>
      <c r="D21" s="310"/>
    </row>
    <row r="22" spans="1:8" x14ac:dyDescent="0.25">
      <c r="A22" s="310"/>
      <c r="B22" s="310"/>
      <c r="C22" s="310"/>
      <c r="D22" s="310"/>
    </row>
    <row r="23" spans="1:8" x14ac:dyDescent="0.25">
      <c r="A23" s="310"/>
      <c r="B23" s="310"/>
      <c r="C23" s="310"/>
      <c r="D23" s="310"/>
    </row>
    <row r="24" spans="1:8" x14ac:dyDescent="0.25">
      <c r="A24" s="310"/>
      <c r="B24" s="310"/>
      <c r="C24" s="310"/>
      <c r="D24" s="310"/>
    </row>
    <row r="25" spans="1:8" x14ac:dyDescent="0.25">
      <c r="B25" s="43"/>
      <c r="C25" s="43"/>
    </row>
  </sheetData>
  <sheetProtection formatCells="0" formatColumns="0" formatRows="0" insertColumns="0" insertRows="0" sort="0" autoFilter="0"/>
  <mergeCells count="9">
    <mergeCell ref="A20:D24"/>
    <mergeCell ref="G4:K4"/>
    <mergeCell ref="J9:J11"/>
    <mergeCell ref="J12:J13"/>
    <mergeCell ref="E1:F1"/>
    <mergeCell ref="E2:F2"/>
    <mergeCell ref="A1:D1"/>
    <mergeCell ref="A2:D2"/>
    <mergeCell ref="A19:D19"/>
  </mergeCells>
  <pageMargins left="0.7" right="0.7" top="0.75" bottom="0.75" header="0.51181102362204689" footer="0.51181102362204689"/>
  <pageSetup paperSize="9" scale="92"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4"/>
  <sheetViews>
    <sheetView workbookViewId="0">
      <selection activeCell="A22" sqref="A22"/>
    </sheetView>
  </sheetViews>
  <sheetFormatPr baseColWidth="10" defaultColWidth="11.5703125" defaultRowHeight="15" x14ac:dyDescent="0.25"/>
  <cols>
    <col min="1" max="1" width="18.28515625" customWidth="1"/>
    <col min="2" max="2" width="22" customWidth="1"/>
    <col min="3" max="6" width="13.7109375" customWidth="1"/>
    <col min="7" max="7" width="17.140625" customWidth="1"/>
    <col min="8" max="8" width="11.5703125" customWidth="1"/>
  </cols>
  <sheetData>
    <row r="1" spans="1:10" ht="26.65" customHeight="1" thickBot="1" x14ac:dyDescent="0.3">
      <c r="A1" s="62" t="s">
        <v>0</v>
      </c>
      <c r="B1" s="62"/>
      <c r="C1" s="62"/>
      <c r="D1" s="319">
        <f>'1. Liste planteurs'!E1</f>
        <v>0</v>
      </c>
      <c r="E1" s="213"/>
    </row>
    <row r="2" spans="1:10" ht="27.4" customHeight="1" thickBot="1" x14ac:dyDescent="0.3">
      <c r="A2" s="4" t="s">
        <v>24</v>
      </c>
      <c r="B2" s="4"/>
      <c r="C2" s="4"/>
      <c r="D2" s="319">
        <f>'1. Liste planteurs'!E2</f>
        <v>0</v>
      </c>
      <c r="E2" s="213"/>
    </row>
    <row r="3" spans="1:10" ht="15.75" x14ac:dyDescent="0.25">
      <c r="A3" s="27"/>
      <c r="B3" s="42"/>
      <c r="C3" s="42"/>
      <c r="D3" s="1"/>
      <c r="E3" s="1"/>
      <c r="F3" s="1"/>
      <c r="G3" s="1"/>
      <c r="H3" s="1"/>
      <c r="I3" s="1"/>
    </row>
    <row r="4" spans="1:10" ht="15.75" x14ac:dyDescent="0.25">
      <c r="A4" s="1"/>
      <c r="B4" s="4"/>
      <c r="C4" s="4"/>
    </row>
    <row r="5" spans="1:10" ht="15.75" x14ac:dyDescent="0.25">
      <c r="A5" s="1"/>
      <c r="B5" s="4"/>
      <c r="C5" s="4"/>
      <c r="D5" s="4"/>
      <c r="F5" s="320" t="s">
        <v>3</v>
      </c>
      <c r="G5" s="320"/>
      <c r="H5" s="320"/>
      <c r="I5" s="320"/>
      <c r="J5" s="320"/>
    </row>
    <row r="7" spans="1:10" ht="14.25" customHeight="1" x14ac:dyDescent="0.25">
      <c r="A7" s="321" t="s">
        <v>288</v>
      </c>
      <c r="B7" s="321"/>
      <c r="C7" s="321" t="s">
        <v>289</v>
      </c>
      <c r="D7" s="321"/>
      <c r="E7" s="321"/>
      <c r="F7" s="321"/>
      <c r="G7" s="322" t="s">
        <v>290</v>
      </c>
    </row>
    <row r="8" spans="1:10" x14ac:dyDescent="0.25">
      <c r="A8" s="50" t="s">
        <v>291</v>
      </c>
      <c r="B8" s="50" t="s">
        <v>292</v>
      </c>
      <c r="C8" s="50" t="s">
        <v>293</v>
      </c>
      <c r="D8" s="50" t="s">
        <v>72</v>
      </c>
      <c r="E8" s="50" t="s">
        <v>47</v>
      </c>
      <c r="F8" s="50" t="s">
        <v>50</v>
      </c>
      <c r="G8" s="322"/>
    </row>
    <row r="9" spans="1:10" ht="14.25" customHeight="1" x14ac:dyDescent="0.25">
      <c r="A9" s="54">
        <f>IF('1. Liste planteurs'!A13="","",LOOKUP(B9,'1. Liste planteurs'!$B$13:$B$25,'1. Liste planteurs'!$A$13:$A$25))</f>
        <v>1</v>
      </c>
      <c r="B9" s="56" t="str">
        <f>IF('1. Liste planteurs'!A13="","",'1. Liste planteurs'!B13)</f>
        <v>EARL de la haie</v>
      </c>
      <c r="C9" s="59">
        <f>SUMIFS('3. Projet haies (forfait)'!$K$16:$K$38,'3. Projet haies (forfait)'!$B$16:$B$38,$B9,'3. Projet haies (forfait)'!$D$16:$D$38,"nouvelle haie*")</f>
        <v>2500</v>
      </c>
      <c r="D9" s="59">
        <f>SUMIFS('3. Projet haies (forfait)'!$K$16:$K$38,'3. Projet haies (forfait)'!$B$16:$B$38,$B9,'3. Projet haies (forfait)'!$D$16:$D$38,"regarnissage*")</f>
        <v>1250</v>
      </c>
      <c r="E9" s="59">
        <f>SUMIFS('3. Projet haies (forfait)'!$K$16:$K$38,'3. Projet haies (forfait)'!$B$16:$B$38,$B9,'3. Projet haies (forfait)'!$D$16:$D$38,"bosquet*")</f>
        <v>0</v>
      </c>
      <c r="F9" s="59">
        <f>SUMIFS('4. Projet agroforest. (forfait)'!$H$12:$H$24,'4. Projet agroforest. (forfait)'!$B$12:$B$24,B9)</f>
        <v>0</v>
      </c>
      <c r="G9" s="60">
        <f t="shared" ref="G9:G13" si="0">SUM(C9:F9)</f>
        <v>3750</v>
      </c>
      <c r="H9" s="242" t="s">
        <v>22</v>
      </c>
    </row>
    <row r="10" spans="1:10" x14ac:dyDescent="0.25">
      <c r="A10" s="54">
        <f>IF('1. Liste planteurs'!A14="","",LOOKUP(B10,'1. Liste planteurs'!$B$13:$B$25,'1. Liste planteurs'!$A$13:$A$25))</f>
        <v>2</v>
      </c>
      <c r="B10" s="56" t="str">
        <f>IF('1. Liste planteurs'!A14="","",'1. Liste planteurs'!B14)</f>
        <v>La Commune X</v>
      </c>
      <c r="C10" s="59">
        <f>SUMIFS('3. Projet haies (forfait)'!$K$16:$K$38,'3. Projet haies (forfait)'!$B$16:$B$38,$B10,'3. Projet haies (forfait)'!$D$16:$D$38,"nouvelle haie*")</f>
        <v>6800</v>
      </c>
      <c r="D10" s="59">
        <f>SUMIFS('3. Projet haies (forfait)'!$K$16:$K$38,'3. Projet haies (forfait)'!$B$16:$B$38,$B10,'3. Projet haies (forfait)'!$D$16:$D$38,"regarnissage*")</f>
        <v>0</v>
      </c>
      <c r="E10" s="59">
        <f>SUMIFS('3. Projet haies (forfait)'!$K$16:$K$38,'3. Projet haies (forfait)'!$B$16:$B$38,$B10,'3. Projet haies (forfait)'!$D$16:$D$38,"bosquet*")</f>
        <v>3300</v>
      </c>
      <c r="F10" s="59">
        <f>SUMIFS('4. Projet agroforest. (forfait)'!$H$12:$H$24,'4. Projet agroforest. (forfait)'!$B$12:$B$24,B10)</f>
        <v>4392.7999999999993</v>
      </c>
      <c r="G10" s="60">
        <f t="shared" si="0"/>
        <v>14492.8</v>
      </c>
      <c r="H10" s="242"/>
    </row>
    <row r="11" spans="1:10" x14ac:dyDescent="0.25">
      <c r="A11" s="54">
        <f>IF('1. Liste planteurs'!A15="","",LOOKUP(B11,'1. Liste planteurs'!$B$13:$B$25,'1. Liste planteurs'!$A$13:$A$25))</f>
        <v>3</v>
      </c>
      <c r="B11" s="56" t="str">
        <f>IF('1. Liste planteurs'!A15="","",'1. Liste planteurs'!B15)</f>
        <v>M.D Platane</v>
      </c>
      <c r="C11" s="59">
        <f>SUMIFS('3. Projet haies (forfait)'!$K$16:$K$38,'3. Projet haies (forfait)'!$B$16:$B$38,$B11,'3. Projet haies (forfait)'!$D$16:$D$38,"nouvelle haie*")</f>
        <v>0</v>
      </c>
      <c r="D11" s="59">
        <f>SUMIFS('3. Projet haies (forfait)'!$K$16:$K$38,'3. Projet haies (forfait)'!$B$16:$B$38,$B11,'3. Projet haies (forfait)'!$D$16:$D$38,"regarnissage*")</f>
        <v>0</v>
      </c>
      <c r="E11" s="59">
        <f>SUMIFS('3. Projet haies (forfait)'!$K$16:$K$38,'3. Projet haies (forfait)'!$B$16:$B$38,$B11,'3. Projet haies (forfait)'!$D$16:$D$38,"bosquet*")</f>
        <v>0</v>
      </c>
      <c r="F11" s="59">
        <f>SUMIFS('4. Projet agroforest. (forfait)'!$H$12:$H$24,'4. Projet agroforest. (forfait)'!$B$12:$B$24,B11)</f>
        <v>0</v>
      </c>
      <c r="G11" s="60">
        <f t="shared" si="0"/>
        <v>0</v>
      </c>
      <c r="H11" s="242"/>
    </row>
    <row r="12" spans="1:10" x14ac:dyDescent="0.25">
      <c r="A12" s="54" t="str">
        <f>IFERROR(IF('1. Liste planteurs'!A17="","",LOOKUP(B12,'1. Liste planteurs'!$B$16:$B$100,'1. Liste planteurs'!$A$16:$A$100)),"")</f>
        <v/>
      </c>
      <c r="B12" s="56" t="str">
        <f>IF('1. Liste planteurs'!A17="","",'1. Liste planteurs'!B17)</f>
        <v/>
      </c>
      <c r="C12" s="51">
        <f>SUMIFS('3. Projet haies (forfait)'!$K$16:$K$38,'3. Projet haies (forfait)'!$B$16:$B$38,$B12,'3. Projet haies (forfait)'!$D$16:$D$38,"nouvelle haie*")</f>
        <v>0</v>
      </c>
      <c r="D12" s="51">
        <f>SUMIFS('3. Projet haies (forfait)'!$K$16:$K$38,'3. Projet haies (forfait)'!$B$16:$B$38,$B12,'3. Projet haies (forfait)'!$D$16:$D$38,"regarnissage*")</f>
        <v>0</v>
      </c>
      <c r="E12" s="51">
        <f>SUMIFS('3. Projet haies (forfait)'!$K$16:$K$38,'3. Projet haies (forfait)'!$B$16:$B$38,$B12,'3. Projet haies (forfait)'!$D$16:$D$38,"bosquet*")</f>
        <v>0</v>
      </c>
      <c r="F12" s="51">
        <f>SUMIFS('4. Projet agroforest. (forfait)'!$H$12:$H$24,'4. Projet agroforest. (forfait)'!$B$12:$B$24,B12)</f>
        <v>0</v>
      </c>
      <c r="G12" s="52">
        <f t="shared" si="0"/>
        <v>0</v>
      </c>
    </row>
    <row r="13" spans="1:10" x14ac:dyDescent="0.25">
      <c r="A13" s="54" t="str">
        <f>IFERROR(IF('1. Liste planteurs'!A18="","",LOOKUP(B13,'1. Liste planteurs'!$B$16:$B$100,'1. Liste planteurs'!$A$16:$A$100)),"")</f>
        <v/>
      </c>
      <c r="B13" s="56" t="str">
        <f>IF('1. Liste planteurs'!A18="","",'1. Liste planteurs'!B18)</f>
        <v/>
      </c>
      <c r="C13" s="51">
        <f>SUMIFS('3. Projet haies (forfait)'!$K$16:$K$38,'3. Projet haies (forfait)'!$B$16:$B$38,$B13,'3. Projet haies (forfait)'!$D$16:$D$38,"nouvelle haie*")</f>
        <v>0</v>
      </c>
      <c r="D13" s="51">
        <f>SUMIFS('3. Projet haies (forfait)'!$K$16:$K$38,'3. Projet haies (forfait)'!$B$16:$B$38,$B13,'3. Projet haies (forfait)'!$D$16:$D$38,"regarnissage*")</f>
        <v>0</v>
      </c>
      <c r="E13" s="51">
        <f>SUMIFS('3. Projet haies (forfait)'!$K$16:$K$38,'3. Projet haies (forfait)'!$B$16:$B$38,$B13,'3. Projet haies (forfait)'!$D$16:$D$38,"bosquet*")</f>
        <v>0</v>
      </c>
      <c r="F13" s="51">
        <f>SUMIFS('4. Projet agroforest. (forfait)'!$H$12:$H$24,'4. Projet agroforest. (forfait)'!$B$12:$B$24,B13)</f>
        <v>0</v>
      </c>
      <c r="G13" s="52">
        <f t="shared" si="0"/>
        <v>0</v>
      </c>
    </row>
    <row r="14" spans="1:10" x14ac:dyDescent="0.25">
      <c r="A14" s="54" t="str">
        <f>IFERROR(IF('1. Liste planteurs'!A19="","",LOOKUP(B14,'1. Liste planteurs'!$B$16:$B$100,'1. Liste planteurs'!$A$16:$A$100)),"")</f>
        <v/>
      </c>
      <c r="B14" s="56" t="str">
        <f>IF('1. Liste planteurs'!A19="","",'1. Liste planteurs'!B19)</f>
        <v/>
      </c>
      <c r="C14" s="51">
        <f>SUMIFS('3. Projet haies (forfait)'!$K$16:$K$38,'3. Projet haies (forfait)'!$B$16:$B$38,$B14,'3. Projet haies (forfait)'!$D$16:$D$38,"nouvelle haie*")</f>
        <v>0</v>
      </c>
      <c r="D14" s="51">
        <f>SUMIFS('3. Projet haies (forfait)'!$K$16:$K$38,'3. Projet haies (forfait)'!$B$16:$B$38,$B14,'3. Projet haies (forfait)'!$D$16:$D$38,"regarnissage*")</f>
        <v>0</v>
      </c>
      <c r="E14" s="51">
        <f>SUMIFS('3. Projet haies (forfait)'!$K$16:$K$38,'3. Projet haies (forfait)'!$B$16:$B$38,$B14,'3. Projet haies (forfait)'!$D$16:$D$38,"bosquet*")</f>
        <v>0</v>
      </c>
      <c r="F14" s="51">
        <f>SUMIFS('4. Projet agroforest. (forfait)'!$H$12:$H$24,'4. Projet agroforest. (forfait)'!$B$12:$B$24,B14)</f>
        <v>0</v>
      </c>
      <c r="G14" s="52">
        <f t="shared" ref="G14:G22" si="1">SUM(C14:F14)</f>
        <v>0</v>
      </c>
    </row>
    <row r="15" spans="1:10" x14ac:dyDescent="0.25">
      <c r="A15" s="54" t="str">
        <f>IFERROR(IF('1. Liste planteurs'!A20="","",LOOKUP(B15,'1. Liste planteurs'!$B$16:$B$100,'1. Liste planteurs'!$A$16:$A$100)),"")</f>
        <v/>
      </c>
      <c r="B15" s="56" t="str">
        <f>IF('1. Liste planteurs'!A20="","",'1. Liste planteurs'!B20)</f>
        <v/>
      </c>
      <c r="C15" s="51">
        <f>SUMIFS('3. Projet haies (forfait)'!$K$16:$K$38,'3. Projet haies (forfait)'!$B$16:$B$38,$B15,'3. Projet haies (forfait)'!$D$16:$D$38,"nouvelle haie*")</f>
        <v>0</v>
      </c>
      <c r="D15" s="51">
        <f>SUMIFS('3. Projet haies (forfait)'!$K$16:$K$38,'3. Projet haies (forfait)'!$B$16:$B$38,$B15,'3. Projet haies (forfait)'!$D$16:$D$38,"regarnissage*")</f>
        <v>0</v>
      </c>
      <c r="E15" s="51">
        <f>SUMIFS('3. Projet haies (forfait)'!$K$16:$K$38,'3. Projet haies (forfait)'!$B$16:$B$38,$B15,'3. Projet haies (forfait)'!$D$16:$D$38,"bosquet*")</f>
        <v>0</v>
      </c>
      <c r="F15" s="51">
        <f>SUMIFS('4. Projet agroforest. (forfait)'!$H$12:$H$24,'4. Projet agroforest. (forfait)'!$B$12:$B$24,B15)</f>
        <v>0</v>
      </c>
      <c r="G15" s="52">
        <f t="shared" si="1"/>
        <v>0</v>
      </c>
    </row>
    <row r="16" spans="1:10" x14ac:dyDescent="0.25">
      <c r="A16" s="54" t="str">
        <f>IFERROR(IF('1. Liste planteurs'!A21="","",LOOKUP(B16,'1. Liste planteurs'!$B$16:$B$100,'1. Liste planteurs'!$A$16:$A$100)),"")</f>
        <v/>
      </c>
      <c r="B16" s="56" t="str">
        <f>IF('1. Liste planteurs'!A21="","",'1. Liste planteurs'!B21)</f>
        <v/>
      </c>
      <c r="C16" s="51">
        <f>SUMIFS('3. Projet haies (forfait)'!$K$16:$K$38,'3. Projet haies (forfait)'!$B$16:$B$38,$B16,'3. Projet haies (forfait)'!$D$16:$D$38,"nouvelle haie*")</f>
        <v>0</v>
      </c>
      <c r="D16" s="51">
        <f>SUMIFS('3. Projet haies (forfait)'!$K$16:$K$38,'3. Projet haies (forfait)'!$B$16:$B$38,$B16,'3. Projet haies (forfait)'!$D$16:$D$38,"regarnissage*")</f>
        <v>0</v>
      </c>
      <c r="E16" s="51">
        <f>SUMIFS('3. Projet haies (forfait)'!$K$16:$K$38,'3. Projet haies (forfait)'!$B$16:$B$38,$B16,'3. Projet haies (forfait)'!$D$16:$D$38,"bosquet*")</f>
        <v>0</v>
      </c>
      <c r="F16" s="51">
        <f>SUMIFS('4. Projet agroforest. (forfait)'!$H$12:$H$24,'4. Projet agroforest. (forfait)'!$B$12:$B$24,B16)</f>
        <v>0</v>
      </c>
      <c r="G16" s="52">
        <f t="shared" si="1"/>
        <v>0</v>
      </c>
    </row>
    <row r="17" spans="1:7" x14ac:dyDescent="0.25">
      <c r="A17" s="54" t="str">
        <f>IFERROR(IF('1. Liste planteurs'!A22="","",LOOKUP(B17,'1. Liste planteurs'!$B$16:$B$100,'1. Liste planteurs'!$A$16:$A$100)),"")</f>
        <v/>
      </c>
      <c r="B17" s="56" t="str">
        <f>IF('1. Liste planteurs'!A22="","",'1. Liste planteurs'!B22)</f>
        <v/>
      </c>
      <c r="C17" s="51">
        <f>SUMIFS('3. Projet haies (forfait)'!$K$16:$K$38,'3. Projet haies (forfait)'!$B$16:$B$38,$B17,'3. Projet haies (forfait)'!$D$16:$D$38,"nouvelle haie*")</f>
        <v>0</v>
      </c>
      <c r="D17" s="51">
        <f>SUMIFS('3. Projet haies (forfait)'!$K$16:$K$38,'3. Projet haies (forfait)'!$B$16:$B$38,$B17,'3. Projet haies (forfait)'!$D$16:$D$38,"regarnissage*")</f>
        <v>0</v>
      </c>
      <c r="E17" s="51">
        <f>SUMIFS('3. Projet haies (forfait)'!$K$16:$K$38,'3. Projet haies (forfait)'!$B$16:$B$38,$B17,'3. Projet haies (forfait)'!$D$16:$D$38,"bosquet*")</f>
        <v>0</v>
      </c>
      <c r="F17" s="51">
        <f>SUMIFS('4. Projet agroforest. (forfait)'!$H$12:$H$24,'4. Projet agroforest. (forfait)'!$B$12:$B$24,B17)</f>
        <v>0</v>
      </c>
      <c r="G17" s="52">
        <f t="shared" si="1"/>
        <v>0</v>
      </c>
    </row>
    <row r="18" spans="1:7" x14ac:dyDescent="0.25">
      <c r="A18" s="54" t="str">
        <f>IFERROR(IF('1. Liste planteurs'!A23="","",LOOKUP(B18,'1. Liste planteurs'!$B$16:$B$100,'1. Liste planteurs'!$A$16:$A$100)),"")</f>
        <v/>
      </c>
      <c r="B18" s="56" t="str">
        <f>IF('1. Liste planteurs'!A23="","",'1. Liste planteurs'!B23)</f>
        <v/>
      </c>
      <c r="C18" s="51">
        <f>SUMIFS('3. Projet haies (forfait)'!$K$16:$K$38,'3. Projet haies (forfait)'!$B$16:$B$38,$B18,'3. Projet haies (forfait)'!$D$16:$D$38,"nouvelle haie*")</f>
        <v>0</v>
      </c>
      <c r="D18" s="51">
        <f>SUMIFS('3. Projet haies (forfait)'!$K$16:$K$38,'3. Projet haies (forfait)'!$B$16:$B$38,$B18,'3. Projet haies (forfait)'!$D$16:$D$38,"regarnissage*")</f>
        <v>0</v>
      </c>
      <c r="E18" s="51">
        <f>SUMIFS('3. Projet haies (forfait)'!$K$16:$K$38,'3. Projet haies (forfait)'!$B$16:$B$38,$B18,'3. Projet haies (forfait)'!$D$16:$D$38,"bosquet*")</f>
        <v>0</v>
      </c>
      <c r="F18" s="51">
        <f>SUMIFS('4. Projet agroforest. (forfait)'!$H$12:$H$24,'4. Projet agroforest. (forfait)'!$B$12:$B$24,B18)</f>
        <v>0</v>
      </c>
      <c r="G18" s="52">
        <f t="shared" si="1"/>
        <v>0</v>
      </c>
    </row>
    <row r="19" spans="1:7" x14ac:dyDescent="0.25">
      <c r="A19" s="54" t="str">
        <f>IFERROR(IF('1. Liste planteurs'!A24="","",LOOKUP(B19,'1. Liste planteurs'!$B$16:$B$100,'1. Liste planteurs'!$A$16:$A$100)),"")</f>
        <v/>
      </c>
      <c r="B19" s="56" t="str">
        <f>IF('1. Liste planteurs'!A24="","",'1. Liste planteurs'!B24)</f>
        <v/>
      </c>
      <c r="C19" s="51">
        <f>SUMIFS('3. Projet haies (forfait)'!$K$16:$K$38,'3. Projet haies (forfait)'!$B$16:$B$38,$B19,'3. Projet haies (forfait)'!$D$16:$D$38,"nouvelle haie*")</f>
        <v>0</v>
      </c>
      <c r="D19" s="51">
        <f>SUMIFS('3. Projet haies (forfait)'!$K$16:$K$38,'3. Projet haies (forfait)'!$B$16:$B$38,$B19,'3. Projet haies (forfait)'!$D$16:$D$38,"regarnissage*")</f>
        <v>0</v>
      </c>
      <c r="E19" s="51">
        <f>SUMIFS('3. Projet haies (forfait)'!$K$16:$K$38,'3. Projet haies (forfait)'!$B$16:$B$38,$B19,'3. Projet haies (forfait)'!$D$16:$D$38,"bosquet*")</f>
        <v>0</v>
      </c>
      <c r="F19" s="51">
        <f>SUMIFS('4. Projet agroforest. (forfait)'!$H$12:$H$24,'4. Projet agroforest. (forfait)'!$B$12:$B$24,B19)</f>
        <v>0</v>
      </c>
      <c r="G19" s="52">
        <f t="shared" si="1"/>
        <v>0</v>
      </c>
    </row>
    <row r="20" spans="1:7" x14ac:dyDescent="0.25">
      <c r="A20" s="54" t="str">
        <f>IFERROR(IF('1. Liste planteurs'!A25="","",LOOKUP(B20,'1. Liste planteurs'!$B$16:$B$100,'1. Liste planteurs'!$A$16:$A$100)),"")</f>
        <v/>
      </c>
      <c r="B20" s="56" t="str">
        <f>IF('1. Liste planteurs'!A25="","",'1. Liste planteurs'!B25)</f>
        <v/>
      </c>
      <c r="C20" s="51">
        <f>SUMIFS('3. Projet haies (forfait)'!$K$16:$K$38,'3. Projet haies (forfait)'!$B$16:$B$38,$B20,'3. Projet haies (forfait)'!$D$16:$D$38,"nouvelle haie*")</f>
        <v>0</v>
      </c>
      <c r="D20" s="51">
        <f>SUMIFS('3. Projet haies (forfait)'!$K$16:$K$38,'3. Projet haies (forfait)'!$B$16:$B$38,$B20,'3. Projet haies (forfait)'!$D$16:$D$38,"regarnissage*")</f>
        <v>0</v>
      </c>
      <c r="E20" s="51">
        <f>SUMIFS('3. Projet haies (forfait)'!$K$16:$K$38,'3. Projet haies (forfait)'!$B$16:$B$38,$B20,'3. Projet haies (forfait)'!$D$16:$D$38,"bosquet*")</f>
        <v>0</v>
      </c>
      <c r="F20" s="51">
        <f>SUMIFS('4. Projet agroforest. (forfait)'!$H$12:$H$24,'4. Projet agroforest. (forfait)'!$B$12:$B$24,B20)</f>
        <v>0</v>
      </c>
      <c r="G20" s="52">
        <f t="shared" si="1"/>
        <v>0</v>
      </c>
    </row>
    <row r="21" spans="1:7" x14ac:dyDescent="0.25">
      <c r="A21" s="54" t="str">
        <f>IFERROR(IF('1. Liste planteurs'!A26="","",LOOKUP(B21,'1. Liste planteurs'!$B$16:$B$100,'1. Liste planteurs'!$A$16:$A$100)),"")</f>
        <v/>
      </c>
      <c r="B21" s="56" t="str">
        <f>IF('1. Liste planteurs'!A26="","",'1. Liste planteurs'!B26)</f>
        <v/>
      </c>
      <c r="C21" s="51">
        <f>SUMIFS('3. Projet haies (forfait)'!$K$16:$K$38,'3. Projet haies (forfait)'!$B$16:$B$38,$B21,'3. Projet haies (forfait)'!$D$16:$D$38,"nouvelle haie*")</f>
        <v>0</v>
      </c>
      <c r="D21" s="51">
        <f>SUMIFS('3. Projet haies (forfait)'!$K$16:$K$38,'3. Projet haies (forfait)'!$B$16:$B$38,$B21,'3. Projet haies (forfait)'!$D$16:$D$38,"regarnissage*")</f>
        <v>0</v>
      </c>
      <c r="E21" s="51">
        <f>SUMIFS('3. Projet haies (forfait)'!$K$16:$K$38,'3. Projet haies (forfait)'!$B$16:$B$38,$B21,'3. Projet haies (forfait)'!$D$16:$D$38,"bosquet*")</f>
        <v>0</v>
      </c>
      <c r="F21" s="51">
        <f>SUMIFS('4. Projet agroforest. (forfait)'!$H$12:$H$24,'4. Projet agroforest. (forfait)'!$B$12:$B$24,B21)</f>
        <v>0</v>
      </c>
      <c r="G21" s="52">
        <f t="shared" si="1"/>
        <v>0</v>
      </c>
    </row>
    <row r="22" spans="1:7" x14ac:dyDescent="0.25">
      <c r="A22" s="54" t="str">
        <f>IFERROR(IF('1. Liste planteurs'!A27="","",LOOKUP(B22,'1. Liste planteurs'!$B$16:$B$100,'1. Liste planteurs'!$A$16:$A$100)),"")</f>
        <v/>
      </c>
      <c r="B22" s="56" t="str">
        <f>IF('1. Liste planteurs'!A27="","",'1. Liste planteurs'!B27)</f>
        <v/>
      </c>
      <c r="C22" s="51">
        <f>SUMIFS('3. Projet haies (forfait)'!$K$16:$K$38,'3. Projet haies (forfait)'!$B$16:$B$38,$B22,'3. Projet haies (forfait)'!$D$16:$D$38,"nouvelle haie*")</f>
        <v>0</v>
      </c>
      <c r="D22" s="51">
        <f>SUMIFS('3. Projet haies (forfait)'!$K$16:$K$38,'3. Projet haies (forfait)'!$B$16:$B$38,$B22,'3. Projet haies (forfait)'!$D$16:$D$38,"regarnissage*")</f>
        <v>0</v>
      </c>
      <c r="E22" s="51">
        <f>SUMIFS('3. Projet haies (forfait)'!$K$16:$K$38,'3. Projet haies (forfait)'!$B$16:$B$38,$B22,'3. Projet haies (forfait)'!$D$16:$D$38,"bosquet*")</f>
        <v>0</v>
      </c>
      <c r="F22" s="51">
        <f>SUMIFS('4. Projet agroforest. (forfait)'!$H$12:$H$24,'4. Projet agroforest. (forfait)'!$B$12:$B$24,B22)</f>
        <v>0</v>
      </c>
      <c r="G22" s="52">
        <f t="shared" si="1"/>
        <v>0</v>
      </c>
    </row>
    <row r="24" spans="1:7" ht="14.25" customHeight="1" x14ac:dyDescent="0.25">
      <c r="E24" s="318" t="s">
        <v>294</v>
      </c>
      <c r="F24" s="318"/>
      <c r="G24" s="53">
        <f>SUM(G12:G22)</f>
        <v>0</v>
      </c>
    </row>
  </sheetData>
  <mergeCells count="8">
    <mergeCell ref="E24:F24"/>
    <mergeCell ref="D1:E1"/>
    <mergeCell ref="D2:E2"/>
    <mergeCell ref="F5:J5"/>
    <mergeCell ref="A7:B7"/>
    <mergeCell ref="C7:F7"/>
    <mergeCell ref="G7:G8"/>
    <mergeCell ref="H9:H11"/>
  </mergeCells>
  <pageMargins left="0.7" right="0.7" top="0.75" bottom="0.75" header="0.51181102362204689" footer="0.51181102362204689"/>
  <pageSetup paperSize="9" orientation="portrait" horizontalDpi="300" verticalDpi="300"/>
  <drawing r:id="rId1"/>
  <extLst>
    <ext xmlns:x14="http://schemas.microsoft.com/office/spreadsheetml/2009/9/main" uri="{CCE6A557-97BC-4b89-ADB6-D9C93CAAB3DF}">
      <x14:dataValidations xmlns:xm="http://schemas.microsoft.com/office/excel/2006/main" count="1">
        <x14:dataValidation operator="equal" allowBlank="1" showErrorMessage="1" xr:uid="{00AD00C2-0065-410B-8791-0078008200D4}">
          <x14:formula1>
            <xm:f>'1. Liste planteurs'!$B$17:$B$25</xm:f>
          </x14:formula1>
          <x14:formula2>
            <xm:f>0</xm:f>
          </x14:formula2>
          <xm:sqref>B9:B22</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1. Liste planteurs</vt:lpstr>
      <vt:lpstr>2. Localisation projet</vt:lpstr>
      <vt:lpstr>3. Projet haies (forfait)</vt:lpstr>
      <vt:lpstr>4. Projet agroforest. (forfait)</vt:lpstr>
      <vt:lpstr>5. Projet RNA (devis)</vt:lpstr>
      <vt:lpstr>5. Projet matériel entretien</vt:lpstr>
      <vt:lpstr>6. Synthèse projet - A imprimer</vt:lpstr>
      <vt:lpstr>7. Synthèse projet par planteur</vt:lpstr>
      <vt:lpstr>'1. Liste planteurs'!Zone_d_impression</vt:lpstr>
      <vt:lpstr>'2. Localisation projet'!Zone_d_impression</vt:lpstr>
      <vt:lpstr>'3. Projet haies (forfait)'!Zone_d_impression</vt:lpstr>
      <vt:lpstr>'4. Projet agroforest. (forfait)'!Zone_d_impression</vt:lpstr>
      <vt:lpstr>'5. Projet RNA (devis)'!Zone_d_impression</vt:lpstr>
      <vt:lpstr>'6. Synthèse projet - A imprimer'!Zone_d_impression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GUILLOTEAU Denis</dc:creator>
  <dc:description/>
  <cp:lastModifiedBy>TESSIER Nadia</cp:lastModifiedBy>
  <cp:revision>2</cp:revision>
  <dcterms:created xsi:type="dcterms:W3CDTF">2025-04-18T16:14:55Z</dcterms:created>
  <dcterms:modified xsi:type="dcterms:W3CDTF">2025-05-19T16:21:57Z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