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N:\12-DT2E\DIR\30_Coordo &amp; UE\05_Liger bocage\23_27\07-Paramétrage DS\2025\Données techniques et financières\DS\"/>
    </mc:Choice>
  </mc:AlternateContent>
  <xr:revisionPtr revIDLastSave="0" documentId="13_ncr:1_{0091C219-1C2E-42D6-9736-6C113920FD34}" xr6:coauthVersionLast="47" xr6:coauthVersionMax="47" xr10:uidLastSave="{00000000-0000-0000-0000-000000000000}"/>
  <bookViews>
    <workbookView xWindow="28680" yWindow="-120" windowWidth="29040" windowHeight="15840" xr2:uid="{00000000-000D-0000-FFFF-FFFF00000000}"/>
  </bookViews>
  <sheets>
    <sheet name="1. Liste planteurs" sheetId="1" r:id="rId1"/>
    <sheet name="2. Localisation projet" sheetId="2" r:id="rId2"/>
    <sheet name="3. Projet haies (forfait)" sheetId="3" r:id="rId3"/>
    <sheet name="4. Projet agroforest. (forfait)" sheetId="4" r:id="rId4"/>
    <sheet name="5. Projet RNA (devis)" sheetId="5" state="hidden" r:id="rId5"/>
    <sheet name="5. Projet matériel entretien" sheetId="6" r:id="rId6"/>
    <sheet name="6. Synthèse projet - A imprimer" sheetId="7" r:id="rId7"/>
    <sheet name="7. Synthèse projet par planteur" sheetId="8" r:id="rId8"/>
  </sheets>
  <definedNames>
    <definedName name="_xlnm.Print_Area" localSheetId="0">'1. Liste planteurs'!$A$1:$M$27</definedName>
    <definedName name="_xlnm.Print_Area" localSheetId="1">'2. Localisation projet'!$A$1:$K$30</definedName>
    <definedName name="_xlnm.Print_Area" localSheetId="2">'3. Projet haies (forfait)'!$A$1:$K$43</definedName>
    <definedName name="_xlnm.Print_Area" localSheetId="3">'4. Projet agroforest. (forfait)'!$A$1:$H$27</definedName>
    <definedName name="_xlnm.Print_Area" localSheetId="4">'5. Projet RNA (devis)'!$A$1:$F$28</definedName>
    <definedName name="_xlnm.Print_Area" localSheetId="6">'6. Synthèse projet - A imprimer'!$A$1:$K$25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3" i="8" l="1"/>
  <c r="B13" i="8"/>
  <c r="A14" i="8"/>
  <c r="B14" i="8"/>
  <c r="A15" i="8"/>
  <c r="B15" i="8"/>
  <c r="A16" i="8"/>
  <c r="B16" i="8"/>
  <c r="A17" i="8"/>
  <c r="B17" i="8"/>
  <c r="A18" i="8"/>
  <c r="B18" i="8"/>
  <c r="A19" i="8"/>
  <c r="B19" i="8"/>
  <c r="A20" i="8"/>
  <c r="B20" i="8"/>
  <c r="A21" i="8"/>
  <c r="B21" i="8"/>
  <c r="A22" i="8"/>
  <c r="B22" i="8"/>
  <c r="B12" i="8"/>
  <c r="A12" i="8" s="1"/>
  <c r="A14" i="4"/>
  <c r="A15" i="4"/>
  <c r="A16" i="4"/>
  <c r="A17" i="4"/>
  <c r="A18" i="4"/>
  <c r="A19" i="4"/>
  <c r="A20" i="4"/>
  <c r="A21" i="4"/>
  <c r="A22" i="4"/>
  <c r="A23" i="4"/>
  <c r="A24" i="4"/>
  <c r="A25" i="4"/>
  <c r="A13" i="4"/>
  <c r="A21" i="3"/>
  <c r="A22" i="3"/>
  <c r="A23" i="3"/>
  <c r="A24" i="3"/>
  <c r="A25" i="3"/>
  <c r="A26" i="3"/>
  <c r="A27" i="3"/>
  <c r="A28" i="3"/>
  <c r="A29" i="3"/>
  <c r="A30" i="3"/>
  <c r="A31" i="3"/>
  <c r="A32" i="3"/>
  <c r="A33" i="3"/>
  <c r="A34" i="3"/>
  <c r="A35" i="3"/>
  <c r="A36" i="3"/>
  <c r="A37" i="3"/>
  <c r="A38" i="3"/>
  <c r="A20" i="3"/>
  <c r="A21" i="2"/>
  <c r="A22" i="2"/>
  <c r="A23" i="2"/>
  <c r="A24" i="2"/>
  <c r="A25" i="2"/>
  <c r="A26" i="2"/>
  <c r="A27" i="2"/>
  <c r="A28" i="2"/>
  <c r="A29" i="2"/>
  <c r="A20" i="2"/>
  <c r="F14" i="7"/>
  <c r="G14" i="7"/>
  <c r="E14" i="7"/>
  <c r="D20" i="6" l="1"/>
  <c r="D21" i="6"/>
  <c r="H12" i="4"/>
  <c r="H20" i="4"/>
  <c r="H21" i="4"/>
  <c r="H22" i="4"/>
  <c r="H23" i="4"/>
  <c r="H24" i="4"/>
  <c r="H25" i="4"/>
  <c r="D14" i="6"/>
  <c r="D15" i="6"/>
  <c r="D16" i="6"/>
  <c r="D17" i="6"/>
  <c r="D18" i="6"/>
  <c r="D19" i="6"/>
  <c r="D13" i="6"/>
  <c r="H42" i="3"/>
  <c r="H41" i="3"/>
  <c r="B11" i="7" s="1"/>
  <c r="H40" i="3"/>
  <c r="B10" i="7" s="1"/>
  <c r="H39" i="3"/>
  <c r="B9" i="7" s="1"/>
  <c r="G32" i="3"/>
  <c r="I32" i="3" s="1"/>
  <c r="K32" i="3"/>
  <c r="G33" i="3"/>
  <c r="I33" i="3"/>
  <c r="K33" i="3"/>
  <c r="G34" i="3"/>
  <c r="I34" i="3" s="1"/>
  <c r="K34" i="3"/>
  <c r="G35" i="3"/>
  <c r="I35" i="3" s="1"/>
  <c r="K35" i="3"/>
  <c r="G36" i="3"/>
  <c r="I36" i="3" s="1"/>
  <c r="K36" i="3"/>
  <c r="G37" i="3"/>
  <c r="I37" i="3" s="1"/>
  <c r="K37" i="3"/>
  <c r="G38" i="3"/>
  <c r="I38" i="3" s="1"/>
  <c r="K38" i="3"/>
  <c r="H81" i="4"/>
  <c r="G80" i="4"/>
  <c r="I135" i="3"/>
  <c r="H134" i="3"/>
  <c r="I138" i="3" s="1"/>
  <c r="B10" i="8"/>
  <c r="A10" i="8" s="1"/>
  <c r="B11" i="8"/>
  <c r="A11" i="8" s="1"/>
  <c r="D2" i="8"/>
  <c r="D1" i="8"/>
  <c r="E2" i="7"/>
  <c r="E1" i="7"/>
  <c r="D1" i="3"/>
  <c r="D2" i="3"/>
  <c r="C2" i="6"/>
  <c r="C1" i="6"/>
  <c r="D2" i="4"/>
  <c r="D1" i="4"/>
  <c r="D1" i="2"/>
  <c r="D2" i="2"/>
  <c r="H84" i="4" l="1"/>
  <c r="H83" i="4"/>
  <c r="D22" i="6"/>
  <c r="D13" i="7" s="1"/>
  <c r="H13" i="7" s="1"/>
  <c r="H82" i="4"/>
  <c r="I136" i="3"/>
  <c r="I137" i="3"/>
  <c r="E19" i="8" l="1"/>
  <c r="E18" i="8"/>
  <c r="E15" i="8"/>
  <c r="B9" i="8"/>
  <c r="A9" i="8" s="1"/>
  <c r="D12" i="6"/>
  <c r="F27" i="5"/>
  <c r="C1" i="5"/>
  <c r="E26" i="4"/>
  <c r="B12" i="7" s="1"/>
  <c r="D26" i="4"/>
  <c r="F25" i="4"/>
  <c r="F24" i="4"/>
  <c r="F22" i="4"/>
  <c r="F20" i="4"/>
  <c r="H19" i="4"/>
  <c r="F19" i="4"/>
  <c r="H18" i="4"/>
  <c r="F18" i="4"/>
  <c r="H17" i="4"/>
  <c r="F17" i="4"/>
  <c r="H16" i="4"/>
  <c r="F16" i="4"/>
  <c r="H15" i="4"/>
  <c r="F15" i="4"/>
  <c r="H14" i="4"/>
  <c r="F14" i="4"/>
  <c r="H13" i="4"/>
  <c r="F13" i="4"/>
  <c r="F12" i="4"/>
  <c r="K41" i="3"/>
  <c r="D11" i="7" s="1"/>
  <c r="H11" i="7" s="1"/>
  <c r="K31" i="3"/>
  <c r="G31" i="3"/>
  <c r="I31" i="3" s="1"/>
  <c r="K30" i="3"/>
  <c r="G30" i="3"/>
  <c r="I30" i="3" s="1"/>
  <c r="K29" i="3"/>
  <c r="G29" i="3"/>
  <c r="I29" i="3" s="1"/>
  <c r="K28" i="3"/>
  <c r="G28" i="3"/>
  <c r="I28" i="3" s="1"/>
  <c r="K27" i="3"/>
  <c r="G27" i="3"/>
  <c r="I27" i="3" s="1"/>
  <c r="K26" i="3"/>
  <c r="G26" i="3"/>
  <c r="I26" i="3" s="1"/>
  <c r="K25" i="3"/>
  <c r="G25" i="3"/>
  <c r="I25" i="3" s="1"/>
  <c r="K24" i="3"/>
  <c r="G24" i="3"/>
  <c r="I24" i="3" s="1"/>
  <c r="K23" i="3"/>
  <c r="K40" i="3" s="1"/>
  <c r="D10" i="7" s="1"/>
  <c r="H10" i="7" s="1"/>
  <c r="G23" i="3"/>
  <c r="K22" i="3"/>
  <c r="G22" i="3"/>
  <c r="I22" i="3" s="1"/>
  <c r="K21" i="3"/>
  <c r="K39" i="3" s="1"/>
  <c r="D9" i="7" s="1"/>
  <c r="H9" i="7" s="1"/>
  <c r="G21" i="3"/>
  <c r="K20" i="3"/>
  <c r="G20" i="3"/>
  <c r="K19" i="3"/>
  <c r="G19" i="3"/>
  <c r="I19" i="3" s="1"/>
  <c r="K18" i="3"/>
  <c r="I18" i="3"/>
  <c r="G18" i="3"/>
  <c r="K17" i="3"/>
  <c r="G17" i="3"/>
  <c r="K16" i="3"/>
  <c r="G16" i="3"/>
  <c r="I16" i="3" s="1"/>
  <c r="I21" i="3" l="1"/>
  <c r="G39" i="3"/>
  <c r="E12" i="8"/>
  <c r="E17" i="8"/>
  <c r="I23" i="3"/>
  <c r="G40" i="3"/>
  <c r="I20" i="3"/>
  <c r="G42" i="3"/>
  <c r="K42" i="3"/>
  <c r="C11" i="8"/>
  <c r="F16" i="8"/>
  <c r="F20" i="8"/>
  <c r="F13" i="8"/>
  <c r="F21" i="8"/>
  <c r="F14" i="8"/>
  <c r="F22" i="8"/>
  <c r="F15" i="8"/>
  <c r="I17" i="3"/>
  <c r="E10" i="8"/>
  <c r="C10" i="8"/>
  <c r="F10" i="8"/>
  <c r="C17" i="8"/>
  <c r="C9" i="8"/>
  <c r="D10" i="8"/>
  <c r="C18" i="8"/>
  <c r="D9" i="8"/>
  <c r="F9" i="8"/>
  <c r="E11" i="8"/>
  <c r="C14" i="8"/>
  <c r="E16" i="8"/>
  <c r="D18" i="8"/>
  <c r="E9" i="8"/>
  <c r="D11" i="8"/>
  <c r="F11" i="8"/>
  <c r="D14" i="8"/>
  <c r="F12" i="8"/>
  <c r="D22" i="8"/>
  <c r="E22" i="8"/>
  <c r="D15" i="8"/>
  <c r="F17" i="8"/>
  <c r="C16" i="8"/>
  <c r="D17" i="8"/>
  <c r="F19" i="8"/>
  <c r="C15" i="8"/>
  <c r="D16" i="8"/>
  <c r="F18" i="8"/>
  <c r="C22" i="8"/>
  <c r="C13" i="8"/>
  <c r="C21" i="8"/>
  <c r="H26" i="4"/>
  <c r="D12" i="7" s="1"/>
  <c r="C12" i="8"/>
  <c r="D13" i="8"/>
  <c r="E14" i="8"/>
  <c r="C20" i="8"/>
  <c r="D21" i="8"/>
  <c r="D12" i="8"/>
  <c r="E13" i="8"/>
  <c r="C19" i="8"/>
  <c r="D20" i="8"/>
  <c r="E21" i="8"/>
  <c r="D19" i="8"/>
  <c r="E20" i="8"/>
  <c r="D14" i="7" l="1"/>
  <c r="H12" i="7"/>
  <c r="H14" i="7" s="1"/>
  <c r="G10" i="8"/>
  <c r="G18" i="8"/>
  <c r="G11" i="8"/>
  <c r="G15" i="8"/>
  <c r="G9" i="8"/>
  <c r="G17" i="8"/>
  <c r="G21" i="8"/>
  <c r="G22" i="8"/>
  <c r="G16" i="8"/>
  <c r="G14" i="8"/>
  <c r="G12" i="8"/>
  <c r="G19" i="8"/>
  <c r="G20" i="8"/>
  <c r="G13" i="8"/>
  <c r="G24"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GUILLOTEAU Denis</author>
  </authors>
  <commentList>
    <comment ref="I14" authorId="0" shapeId="0" xr:uid="{C26E33A9-5C16-4038-91F3-29C2A8AB399A}">
      <text>
        <r>
          <rPr>
            <b/>
            <sz val="8"/>
            <color indexed="81"/>
            <rFont val="Tahoma"/>
            <family val="2"/>
          </rPr>
          <t xml:space="preserve">Renseigner le nom du mandataire.
pour les indivisions fournir le Mandat des co-indivisionnaires </t>
        </r>
      </text>
    </comment>
    <comment ref="I15" authorId="0" shapeId="0" xr:uid="{9707262C-B057-4340-9082-3EEBBEB44606}">
      <text>
        <r>
          <rPr>
            <b/>
            <sz val="8"/>
            <color indexed="81"/>
            <rFont val="Tahoma"/>
            <family val="2"/>
          </rPr>
          <t xml:space="preserve">Renseigner le nom du mandataire.
pour les indivisions fournir le Mandat des co-indivisionnaires </t>
        </r>
      </text>
    </comment>
    <comment ref="I16" authorId="0" shapeId="0" xr:uid="{D0FC44FE-D04C-4919-BA8C-BB47BD0E80F9}">
      <text>
        <r>
          <rPr>
            <b/>
            <sz val="8"/>
            <color indexed="81"/>
            <rFont val="Tahoma"/>
            <family val="2"/>
          </rPr>
          <t xml:space="preserve">Renseigner le nom du mandataire.
pour les indivisions fournir le Mandat des co-indivisionnaires </t>
        </r>
      </text>
    </comment>
    <comment ref="I17" authorId="0" shapeId="0" xr:uid="{FACD358D-8B0D-43CE-87A2-F802271B6EDE}">
      <text>
        <r>
          <rPr>
            <b/>
            <sz val="8"/>
            <color indexed="81"/>
            <rFont val="Tahoma"/>
            <family val="2"/>
          </rPr>
          <t xml:space="preserve">Renseigner le nom du mandataire.
pour les indivisions fournir le Mandat des co-indivisionnaires </t>
        </r>
      </text>
    </comment>
    <comment ref="I18" authorId="0" shapeId="0" xr:uid="{B2E82370-9766-4317-B276-B061F4E310C5}">
      <text>
        <r>
          <rPr>
            <b/>
            <sz val="8"/>
            <color indexed="81"/>
            <rFont val="Tahoma"/>
            <family val="2"/>
          </rPr>
          <t xml:space="preserve">Renseigner le nom du mandataire.
pour les indivisions fournir le Mandat des co-indivisionnaires </t>
        </r>
      </text>
    </comment>
    <comment ref="I19" authorId="0" shapeId="0" xr:uid="{2F219267-8C11-4730-83D4-278C4A3A51CC}">
      <text>
        <r>
          <rPr>
            <b/>
            <sz val="8"/>
            <color indexed="81"/>
            <rFont val="Tahoma"/>
            <family val="2"/>
          </rPr>
          <t xml:space="preserve">Renseigner le nom du mandataire.
pour les indivisions fournir le Mandat des co-indivisionnaires </t>
        </r>
      </text>
    </comment>
    <comment ref="I20" authorId="0" shapeId="0" xr:uid="{77B15D2B-01AC-46EB-A7B6-9951581574BC}">
      <text>
        <r>
          <rPr>
            <b/>
            <sz val="8"/>
            <color indexed="81"/>
            <rFont val="Tahoma"/>
            <family val="2"/>
          </rPr>
          <t xml:space="preserve">Renseigner le nom du mandataire.
pour les indivisions fournir le Mandat des co-indivisionnaires </t>
        </r>
      </text>
    </comment>
    <comment ref="I21" authorId="0" shapeId="0" xr:uid="{A245C1B0-A066-4766-AC8C-F4CB01CCEAB5}">
      <text>
        <r>
          <rPr>
            <b/>
            <sz val="8"/>
            <color indexed="81"/>
            <rFont val="Tahoma"/>
            <family val="2"/>
          </rPr>
          <t xml:space="preserve">Renseigner le nom du mandataire.
pour les indivisions fournir le Mandat des co-indivisionnaires </t>
        </r>
      </text>
    </comment>
    <comment ref="I22" authorId="0" shapeId="0" xr:uid="{797CD584-4835-4D36-A147-E3099AECC032}">
      <text>
        <r>
          <rPr>
            <b/>
            <sz val="8"/>
            <color indexed="81"/>
            <rFont val="Tahoma"/>
            <family val="2"/>
          </rPr>
          <t xml:space="preserve">Renseigner le nom du mandataire.
pour les indivisions fournir le Mandat des co-indivisionnaires </t>
        </r>
      </text>
    </comment>
    <comment ref="I23" authorId="0" shapeId="0" xr:uid="{63451780-6D41-4F4E-BC28-681ED87184E3}">
      <text>
        <r>
          <rPr>
            <b/>
            <sz val="8"/>
            <color indexed="81"/>
            <rFont val="Tahoma"/>
            <family val="2"/>
          </rPr>
          <t xml:space="preserve">Renseigner le nom du mandataire.
pour les indivisions fournir le Mandat des co-indivisionnaires </t>
        </r>
      </text>
    </comment>
    <comment ref="I24" authorId="0" shapeId="0" xr:uid="{C599FADF-3819-467D-9BD7-0732D22BFC4D}">
      <text>
        <r>
          <rPr>
            <b/>
            <sz val="8"/>
            <color indexed="81"/>
            <rFont val="Tahoma"/>
            <family val="2"/>
          </rPr>
          <t xml:space="preserve">Renseigner le nom du mandataire.
pour les indivisions fournir le Mandat des co-indivisionnaires </t>
        </r>
      </text>
    </comment>
    <comment ref="I25" authorId="0" shapeId="0" xr:uid="{8BACCEB6-FEA2-493F-B543-6D1C439830FE}">
      <text>
        <r>
          <rPr>
            <b/>
            <sz val="8"/>
            <color indexed="81"/>
            <rFont val="Tahoma"/>
            <family val="2"/>
          </rPr>
          <t xml:space="preserve">Renseigner le nom du mandataire.
pour les indivisions fournir le Mandat des co-indivisionnaires </t>
        </r>
      </text>
    </comment>
    <comment ref="I26" authorId="0" shapeId="0" xr:uid="{A8719F30-787A-4EBF-9C5B-0B5B0BB63BF7}">
      <text>
        <r>
          <rPr>
            <b/>
            <sz val="8"/>
            <color indexed="81"/>
            <rFont val="Tahoma"/>
            <family val="2"/>
          </rPr>
          <t xml:space="preserve">Renseigner le nom du mandataire.
pour les indivisions fournir le Mandat des co-indivisionnaires </t>
        </r>
      </text>
    </comment>
    <comment ref="I27" authorId="0" shapeId="0" xr:uid="{5CA4687D-9CC2-4201-AAB2-2196F0910E58}">
      <text>
        <r>
          <rPr>
            <b/>
            <sz val="8"/>
            <color indexed="81"/>
            <rFont val="Tahoma"/>
            <family val="2"/>
          </rPr>
          <t xml:space="preserve">Renseigner le nom du mandataire.
pour les indivisions fournir le Mandat des co-indivisionnaires </t>
        </r>
      </text>
    </comment>
    <comment ref="I28" authorId="0" shapeId="0" xr:uid="{9CC13659-CF90-4D43-969B-417ADAF682D6}">
      <text>
        <r>
          <rPr>
            <b/>
            <sz val="8"/>
            <color indexed="81"/>
            <rFont val="Tahoma"/>
            <family val="2"/>
          </rPr>
          <t xml:space="preserve">Renseigner le nom du mandataire.
pour les indivisions fournir le Mandat des co-indivisionnaires </t>
        </r>
      </text>
    </comment>
  </commentList>
</comments>
</file>

<file path=xl/sharedStrings.xml><?xml version="1.0" encoding="utf-8"?>
<sst xmlns="http://schemas.openxmlformats.org/spreadsheetml/2006/main" count="660" uniqueCount="326">
  <si>
    <t>NOM DU PORTEUR DE LA DEMARCHE COLLECTIVE :</t>
  </si>
  <si>
    <t>CAMPAGNE(S) DE PLANTATION :</t>
  </si>
  <si>
    <t>Identification des planteurs</t>
  </si>
  <si>
    <t>AAP 2025 - PDL BOCAGE</t>
  </si>
  <si>
    <t>Objectif de ce tableau :</t>
  </si>
  <si>
    <t>Collecter des données sur les planteurs (indicateurs et statistiques)</t>
  </si>
  <si>
    <t xml:space="preserve">Si concerné, vérifier le caractère agricole des parcelles </t>
  </si>
  <si>
    <t>Les intitulés des colonnes entre parenthèses indiquent que la donnée n'est pas à fournir obligatoirement</t>
  </si>
  <si>
    <t>N° ordre</t>
  </si>
  <si>
    <t>Nom planteur (structure)</t>
  </si>
  <si>
    <t>(Interlocuteur)</t>
  </si>
  <si>
    <t>n° SIRET</t>
  </si>
  <si>
    <t>(Adresse)</t>
  </si>
  <si>
    <t>(Code postal)</t>
  </si>
  <si>
    <t>Commune</t>
  </si>
  <si>
    <t>(Téléphone)</t>
  </si>
  <si>
    <t>(Courriel)</t>
  </si>
  <si>
    <t>(Si exploitation, type de production)</t>
  </si>
  <si>
    <t>Surface du projet (ha)</t>
  </si>
  <si>
    <t>(Si exploitation,SAU)</t>
  </si>
  <si>
    <t>EARL de la haie</t>
  </si>
  <si>
    <t>Mixte (animal et végétal)</t>
  </si>
  <si>
    <t>EXEMPLES
Lignes à supprimer</t>
  </si>
  <si>
    <t>M.D Platane</t>
  </si>
  <si>
    <t>CAMPAGNE DE PLANTATION :</t>
  </si>
  <si>
    <t>Localisation par parcelle et propriétaire</t>
  </si>
  <si>
    <t>Identifier la localisation des investissements et le propriétaire des parcelles pour faire le lien avec les autorisations</t>
  </si>
  <si>
    <t>Faire une ligne par haie et/ou par parcelle</t>
  </si>
  <si>
    <t>Nom planteur</t>
  </si>
  <si>
    <t>Type d'investissements</t>
  </si>
  <si>
    <t>identifiant cartographique</t>
  </si>
  <si>
    <t>Surface agricole</t>
  </si>
  <si>
    <t>Si agricole, îlot PAC</t>
  </si>
  <si>
    <t>(Code INSEE)</t>
  </si>
  <si>
    <t>Parcelle</t>
  </si>
  <si>
    <t>Oui/Non</t>
  </si>
  <si>
    <t>Section / N°</t>
  </si>
  <si>
    <t>Nouvelle haie</t>
  </si>
  <si>
    <t>BEN1_HAIE1</t>
  </si>
  <si>
    <t>Oui</t>
  </si>
  <si>
    <t>LA FEUILLEE</t>
  </si>
  <si>
    <t>M. DUPONT</t>
  </si>
  <si>
    <t>ZA</t>
  </si>
  <si>
    <t>Regarnissage haie</t>
  </si>
  <si>
    <t>M. DUBOIS</t>
  </si>
  <si>
    <t>Lignes à supprimer</t>
  </si>
  <si>
    <t>BEN1_HAIE2</t>
  </si>
  <si>
    <t>Bosquet</t>
  </si>
  <si>
    <t>BEN2_BOSQ1</t>
  </si>
  <si>
    <t>Non</t>
  </si>
  <si>
    <t>Agroforesterie</t>
  </si>
  <si>
    <t>BEN2_AGRO1</t>
  </si>
  <si>
    <t>BEN2_HAIE1</t>
  </si>
  <si>
    <t>PORTEUR DE LA DEMARCHE COLLECTIVE :</t>
  </si>
  <si>
    <t>Projet technico-économique haie - détail par planteur</t>
  </si>
  <si>
    <t>Type de travaux</t>
  </si>
  <si>
    <t>Forfait / arbre</t>
  </si>
  <si>
    <t>Identifier chaque investissement de plantations haies/bosquets et le coût éligible afférent</t>
  </si>
  <si>
    <t>Nouvelle haie à plat</t>
  </si>
  <si>
    <t>Faire une ligne par élément planté pour chaque planteur</t>
  </si>
  <si>
    <t>Nouvelle haie sur talus</t>
  </si>
  <si>
    <t>Supplément de 4,50 € par arbre sur talus</t>
  </si>
  <si>
    <t>Identifiant 
cartographique</t>
  </si>
  <si>
    <t>Nbre de rang haie 
(1= simple, 2=double...)</t>
  </si>
  <si>
    <t>Linéaire planté (ml) ou surface bosquet (ha)</t>
  </si>
  <si>
    <t>Linéaire développé (ml)</t>
  </si>
  <si>
    <t>Nombre d'arbres plantés</t>
  </si>
  <si>
    <t>Densité (plants par ml ou ha)</t>
  </si>
  <si>
    <t>Forfait</t>
  </si>
  <si>
    <t>Montant éligible HT
base forfaits</t>
  </si>
  <si>
    <t>0 (bosquet)</t>
  </si>
  <si>
    <t>Sous total</t>
  </si>
  <si>
    <t>Regarnissage</t>
  </si>
  <si>
    <t>TOTAL</t>
  </si>
  <si>
    <t>Liste des essences au global du projet</t>
  </si>
  <si>
    <t xml:space="preserve">Détailler les essences prévues et vérifier le taux de plants labellisés
Si vous ne disposez pas des informations des plants labellisés par essence, remplissez uniquement le total de plants labellisés en bas de tableau (pour rappel, vous devez vous engager sur 50% de plants labellisés au minimum) </t>
  </si>
  <si>
    <t>Liste des essences autorisées pour les projets agroforestiers au 13/05/2025</t>
  </si>
  <si>
    <t xml:space="preserve">Essences prévues </t>
  </si>
  <si>
    <t>Nombre de plants</t>
  </si>
  <si>
    <t>Plants labellisés</t>
  </si>
  <si>
    <t>(Végétal local ou MFR)</t>
  </si>
  <si>
    <t>Erable champêtre</t>
  </si>
  <si>
    <t>Acer campestre L., 1753</t>
  </si>
  <si>
    <t>Erable plane</t>
  </si>
  <si>
    <t>Acer platonoides</t>
  </si>
  <si>
    <t>Aulne glutineux</t>
  </si>
  <si>
    <t>Alnus glutinosa (L.) Gaertn., 1790</t>
  </si>
  <si>
    <t>Bouleau pubescent</t>
  </si>
  <si>
    <t>Betula pubescens Ehrh., 1791</t>
  </si>
  <si>
    <t xml:space="preserve">Bouleau verruqueux </t>
  </si>
  <si>
    <t xml:space="preserve">Betula verrucosa ou Betula pendula </t>
  </si>
  <si>
    <t>Charme</t>
  </si>
  <si>
    <t>Carpinus betulus L., 1753</t>
  </si>
  <si>
    <t>Chataigner</t>
  </si>
  <si>
    <t>Castanea sativa</t>
  </si>
  <si>
    <t>Cornouiller mâle</t>
  </si>
  <si>
    <t>Cornus mas L., 1753</t>
  </si>
  <si>
    <t>Cornouiller sanguin</t>
  </si>
  <si>
    <t>Cornus sanguinea L., 1753</t>
  </si>
  <si>
    <t>Noisetier</t>
  </si>
  <si>
    <t>Corylus avellana L., 1753</t>
  </si>
  <si>
    <t>Néflier</t>
  </si>
  <si>
    <t>Crataegus germanica / Mespilus germanica</t>
  </si>
  <si>
    <t>Aubépine lisse / à 2 styles</t>
  </si>
  <si>
    <t>Crataegus laevigata (Poir.) DC., 1825</t>
  </si>
  <si>
    <t>Aubépine monogyne / à 1 style</t>
  </si>
  <si>
    <t>Crataegus monogyna Jacq., 1775</t>
  </si>
  <si>
    <t>Genêt à balai</t>
  </si>
  <si>
    <t>Cytisus scoparius (L.) Link, 1822</t>
  </si>
  <si>
    <t>Fusain d'Europe</t>
  </si>
  <si>
    <t>Euonymus europaeus L., 1753</t>
  </si>
  <si>
    <t>Hêtre</t>
  </si>
  <si>
    <t>Fagus sylvatica L., 1753</t>
  </si>
  <si>
    <t>Bourdaine</t>
  </si>
  <si>
    <t>Frangula alnus Mill., 1768
(Rhamnus frangula)</t>
  </si>
  <si>
    <t>Houx</t>
  </si>
  <si>
    <t>Ilex aquifolium L., 1753</t>
  </si>
  <si>
    <t>Génévrier commun</t>
  </si>
  <si>
    <t>Juniperus communis L., 1753</t>
  </si>
  <si>
    <t>Troène commun</t>
  </si>
  <si>
    <t>Ligustrum vulgare L., 1753</t>
  </si>
  <si>
    <t>Chèvrefeuille des bois</t>
  </si>
  <si>
    <t>Lonicera periclymenum L., 1753</t>
  </si>
  <si>
    <t>Chèvrefeuille des haies</t>
  </si>
  <si>
    <t>Lonicera xylosteum L., 1753</t>
  </si>
  <si>
    <t>Pommier sauvage</t>
  </si>
  <si>
    <t>Malus sylvestris Mill., 1768</t>
  </si>
  <si>
    <t>Mûrier blanc</t>
  </si>
  <si>
    <t>Morus alba</t>
  </si>
  <si>
    <t>Mûrier noir</t>
  </si>
  <si>
    <t>Morus nigra</t>
  </si>
  <si>
    <t>Peuplier noir</t>
  </si>
  <si>
    <t>Populus nigra</t>
  </si>
  <si>
    <t>Peuplier tremble</t>
  </si>
  <si>
    <t>Populus tremula L., 1753</t>
  </si>
  <si>
    <t>Merisier</t>
  </si>
  <si>
    <t>Prunus avium (L.) L., 1755</t>
  </si>
  <si>
    <t>Cerisier Sainte Lucie</t>
  </si>
  <si>
    <t>Prunus mahaleb L., 1753</t>
  </si>
  <si>
    <t>Prunellier</t>
  </si>
  <si>
    <t>Prunus spinosa L., 1753</t>
  </si>
  <si>
    <t>Poirier sauvage / franc</t>
  </si>
  <si>
    <t>Pyrus communis subsp. pyraster (L.) Ehrh., 1780</t>
  </si>
  <si>
    <t>Poirier à feuille en cœur</t>
  </si>
  <si>
    <t>Pyrus cordata Desv., 1818</t>
  </si>
  <si>
    <t xml:space="preserve">Chêne chevelu </t>
  </si>
  <si>
    <t>Quercus cerris</t>
  </si>
  <si>
    <t>Chêne vert</t>
  </si>
  <si>
    <t>Quercus ilex L., 1753</t>
  </si>
  <si>
    <t>Chêne rouvre / Chêne sessile</t>
  </si>
  <si>
    <t>Quercus petraea Liebl., 1784</t>
  </si>
  <si>
    <t>Chêne pubescent</t>
  </si>
  <si>
    <t>Quercus pubescens Willd., 1805</t>
  </si>
  <si>
    <t>chêne tauzin</t>
  </si>
  <si>
    <t>Quercus pyrenaica</t>
  </si>
  <si>
    <t>Chêne pédonculé</t>
  </si>
  <si>
    <t>Quercus robur L., 1753</t>
  </si>
  <si>
    <t>Nerprun purgatif</t>
  </si>
  <si>
    <t>Rhamnus cathartica L., 1753</t>
  </si>
  <si>
    <t>Groseiller à grappe</t>
  </si>
  <si>
    <t>Ribes rubrum L., 1753</t>
  </si>
  <si>
    <t>Eglantier</t>
  </si>
  <si>
    <t>Rosa canina L., 1753</t>
  </si>
  <si>
    <t>Fragon</t>
  </si>
  <si>
    <t>Ruscus aculeatus L., 1753</t>
  </si>
  <si>
    <t>Saule blanc</t>
  </si>
  <si>
    <t>Salix alba L., 1753</t>
  </si>
  <si>
    <t>Saule roux</t>
  </si>
  <si>
    <t>Salix atrocinerea Brot., 1804</t>
  </si>
  <si>
    <t>Saule marsault</t>
  </si>
  <si>
    <t>Salix caprea L., 1753</t>
  </si>
  <si>
    <t>Saule cendré</t>
  </si>
  <si>
    <t>Salix cinerea L., 1753</t>
  </si>
  <si>
    <t>Saule fragile</t>
  </si>
  <si>
    <t>Salix fragilis L., 1753</t>
  </si>
  <si>
    <t>Saule pourpre</t>
  </si>
  <si>
    <t>Salix purpurea L., 1753</t>
  </si>
  <si>
    <t>Saule à 3 étamines</t>
  </si>
  <si>
    <t>Salix triandra L., 1753</t>
  </si>
  <si>
    <t>Saule des vanniers</t>
  </si>
  <si>
    <t>Salix viminalis L., 1753</t>
  </si>
  <si>
    <t>Sureau noir</t>
  </si>
  <si>
    <t>Sambucus nigra L., 1753</t>
  </si>
  <si>
    <t>Sorbier des oiseleurs</t>
  </si>
  <si>
    <t>Sorbus aucuparia L., 1753</t>
  </si>
  <si>
    <t>Cormier</t>
  </si>
  <si>
    <t>Sorbus domestica L., 1753</t>
  </si>
  <si>
    <t>Alisier torminal</t>
  </si>
  <si>
    <t>Sorbus torminalis (L.) Crantz, 1763</t>
  </si>
  <si>
    <t>If</t>
  </si>
  <si>
    <t>Taxus baccata L., 1753</t>
  </si>
  <si>
    <t>Tilleul à petites feuilles</t>
  </si>
  <si>
    <t>Tilia cordata Mill., 1768</t>
  </si>
  <si>
    <t xml:space="preserve">Tilleul à grandes feuilles </t>
  </si>
  <si>
    <t>Tilia platyphyllos Scop., 1771</t>
  </si>
  <si>
    <t>Ajonc d'Europe</t>
  </si>
  <si>
    <t>Ulex europaeus L., 1753</t>
  </si>
  <si>
    <t>Orme lisse</t>
  </si>
  <si>
    <t>Ulmus laevis Pall., 1784</t>
  </si>
  <si>
    <t>Orme champêtre</t>
  </si>
  <si>
    <t>Ulmus minor Mill., 1768</t>
  </si>
  <si>
    <t>Viorne lantane</t>
  </si>
  <si>
    <t>Viburnum lantana L., 1753</t>
  </si>
  <si>
    <t>Viorne obier</t>
  </si>
  <si>
    <t>Viburnum opulus L., 1753</t>
  </si>
  <si>
    <t>Prunier de Damas</t>
  </si>
  <si>
    <t>Prunus domestica var. insititia (L.) Fiori &amp; Paol., 1898</t>
  </si>
  <si>
    <t>Abricotier</t>
  </si>
  <si>
    <t>Prunus armeniaca</t>
  </si>
  <si>
    <t>Amandier</t>
  </si>
  <si>
    <t>Prunus dulcis</t>
  </si>
  <si>
    <t>Cerisier</t>
  </si>
  <si>
    <t>Prunus cerasus</t>
  </si>
  <si>
    <t>Cognassier</t>
  </si>
  <si>
    <t>Cydonia Oblonga</t>
  </si>
  <si>
    <t>Pêcher</t>
  </si>
  <si>
    <t>Prunus persica</t>
  </si>
  <si>
    <t>Prunier</t>
  </si>
  <si>
    <t>Prunus domestica</t>
  </si>
  <si>
    <t>Châtaigner hydride</t>
  </si>
  <si>
    <t>Castanea Sativa X Crenata</t>
  </si>
  <si>
    <t>Total de plants du projet</t>
  </si>
  <si>
    <t>nombre de plants VL ou MFR</t>
  </si>
  <si>
    <t>% de plants VL/MFR</t>
  </si>
  <si>
    <t>% de fruitiers greffés</t>
  </si>
  <si>
    <t>% de hauts-jets (information indicative)</t>
  </si>
  <si>
    <t>Projet technico-économique agroforesterie - détail par planteur</t>
  </si>
  <si>
    <t>Identifier chaque investissement en agroforesterie et le coût éligible afférent</t>
  </si>
  <si>
    <t>Identifiant cartographique</t>
  </si>
  <si>
    <t>Densité</t>
  </si>
  <si>
    <t>Montant éligible base forfaits</t>
  </si>
  <si>
    <t>Aulne à feuilles en cœur</t>
  </si>
  <si>
    <t>Alnus cordata</t>
  </si>
  <si>
    <t xml:space="preserve">Chêne rouge d'Amérique </t>
  </si>
  <si>
    <t>Quercus rubra L.</t>
  </si>
  <si>
    <t>Févier d'Amérique (*)</t>
  </si>
  <si>
    <t>Gleditsia triacanthos</t>
  </si>
  <si>
    <t>Frêne commun (*)</t>
  </si>
  <si>
    <t>Fraxinus excelsior L., 1753*</t>
  </si>
  <si>
    <t>Noyer commun</t>
  </si>
  <si>
    <t>Juglans regia L.</t>
  </si>
  <si>
    <t>Noyers hybrides</t>
  </si>
  <si>
    <t>Juglans major/nigra X Regia noyer noir-Juglans nigra</t>
  </si>
  <si>
    <t>Orme Lutèce (hybride)</t>
  </si>
  <si>
    <t>Ulmus lutèce</t>
  </si>
  <si>
    <t>Peuplier</t>
  </si>
  <si>
    <t>Populus spp : Albelo, Blanc du Poitou, Dano, Flevo, Koster, I 45-51, Lambro, Muur, Soligo, Taro, Raspalje, Alcinde , Delgas, Dellinois, Delvignac, Dvina, Lena, Oglio, Ludo, Tucano</t>
  </si>
  <si>
    <t>Poirier</t>
  </si>
  <si>
    <t>Pyrus sp.</t>
  </si>
  <si>
    <t>Pommier sauvage / franc</t>
  </si>
  <si>
    <t>Robinier faux-acacia (*)</t>
  </si>
  <si>
    <t>Robinia pseudoacacia</t>
  </si>
  <si>
    <t>Castanea Sativa X crenata</t>
  </si>
  <si>
    <t>% Essences autorisée dans la limite de 10 % du nombre total d'arbres du projet (*)</t>
  </si>
  <si>
    <t>Projet technico-économique mares et RNA - détail par planteur</t>
  </si>
  <si>
    <r>
      <rPr>
        <i/>
        <sz val="11"/>
        <rFont val="Calibri"/>
        <family val="2"/>
      </rPr>
      <t>Sont éligibles les dépenses matérielles (prestation de service pour travaux, achat de matériel), nécessaires à la régénération naturelle ainsi que les études préalables</t>
    </r>
    <r>
      <rPr>
        <i/>
        <u/>
        <sz val="11"/>
        <rFont val="Calibri"/>
        <family val="2"/>
      </rPr>
      <t xml:space="preserve"> dans la limite de 20 % du montant des dépenses matérielles éligibles (et à l'exclusion des dépenses déjà financées via un projet d'animation)</t>
    </r>
  </si>
  <si>
    <t>Exploitation</t>
  </si>
  <si>
    <t>identifiant  cartographique</t>
  </si>
  <si>
    <t>Description dépense</t>
  </si>
  <si>
    <t>Dénomination Fournisseur retenu</t>
  </si>
  <si>
    <t>Montant présenté HT</t>
  </si>
  <si>
    <t>BEN1_RNA1</t>
  </si>
  <si>
    <t>Préparation de la bande</t>
  </si>
  <si>
    <t>Entreprise D</t>
  </si>
  <si>
    <t>achat de graines</t>
  </si>
  <si>
    <t>Entreprise X</t>
  </si>
  <si>
    <t>Etudes</t>
  </si>
  <si>
    <t>Entreprise Y</t>
  </si>
  <si>
    <t>Nombre</t>
  </si>
  <si>
    <t>Sécateur</t>
  </si>
  <si>
    <t>Tête d'abattage</t>
  </si>
  <si>
    <t>Synthèse projet par type d'investissement  et plan de financement prévisionnel</t>
  </si>
  <si>
    <t>Type d'investissement</t>
  </si>
  <si>
    <t>Nbre d'éléments</t>
  </si>
  <si>
    <t>Unité</t>
  </si>
  <si>
    <t>Montant HT éligible</t>
  </si>
  <si>
    <t>Financement Etat / Région demandé*</t>
  </si>
  <si>
    <r>
      <rPr>
        <b/>
        <sz val="11"/>
        <color theme="1"/>
        <rFont val="Calibri"/>
        <family val="2"/>
      </rPr>
      <t xml:space="preserve">Autre financeur 2 </t>
    </r>
    <r>
      <rPr>
        <b/>
        <sz val="11"/>
        <color rgb="FF000099"/>
        <rFont val="Calibri"/>
        <family val="2"/>
      </rPr>
      <t>(préciser) </t>
    </r>
    <r>
      <rPr>
        <b/>
        <sz val="11"/>
        <color theme="1"/>
        <rFont val="Calibri"/>
        <family val="2"/>
      </rPr>
      <t>:</t>
    </r>
  </si>
  <si>
    <r>
      <rPr>
        <b/>
        <sz val="11"/>
        <color theme="1"/>
        <rFont val="Calibri"/>
        <family val="2"/>
      </rPr>
      <t xml:space="preserve">Autre financeur 3 </t>
    </r>
    <r>
      <rPr>
        <b/>
        <sz val="11"/>
        <color rgb="FF000099"/>
        <rFont val="Calibri"/>
        <family val="2"/>
      </rPr>
      <t>(préciser</t>
    </r>
    <r>
      <rPr>
        <b/>
        <sz val="11"/>
        <color theme="1"/>
        <rFont val="Calibri"/>
        <family val="2"/>
      </rPr>
      <t>) :</t>
    </r>
  </si>
  <si>
    <t>Auto-financement</t>
  </si>
  <si>
    <t>Nouvelle haies</t>
  </si>
  <si>
    <t>Plants</t>
  </si>
  <si>
    <t>Arbres</t>
  </si>
  <si>
    <t xml:space="preserve">
</t>
  </si>
  <si>
    <t>* Le taux d'aide des financeurs publics est maximum de 80 % du montant éligible HT</t>
  </si>
  <si>
    <t>Je déclare respecter les engagements renseignés dans la demande d'aide dématérialisée</t>
  </si>
  <si>
    <t>Nom et qualité du signataire :</t>
  </si>
  <si>
    <t>Date et signature :</t>
  </si>
  <si>
    <t>PLANTEURS</t>
  </si>
  <si>
    <r>
      <rPr>
        <b/>
        <sz val="11"/>
        <color indexed="64"/>
        <rFont val="Calibri"/>
        <family val="2"/>
      </rPr>
      <t>MONTANTS PRÉSENT</t>
    </r>
    <r>
      <rPr>
        <b/>
        <sz val="11"/>
        <color indexed="64"/>
        <rFont val="Calibri"/>
        <family val="2"/>
      </rPr>
      <t>ÉS PAR PROJETS</t>
    </r>
  </si>
  <si>
    <t>TOTAUX PAR PLANTEURS</t>
  </si>
  <si>
    <t>N°</t>
  </si>
  <si>
    <t>NOM</t>
  </si>
  <si>
    <t>Haies</t>
  </si>
  <si>
    <t>TOTAL DES PROJETS</t>
  </si>
  <si>
    <t>N° PACAGE</t>
  </si>
  <si>
    <t>Déclarant PAC</t>
  </si>
  <si>
    <t>Cotisants de solidarité MSA</t>
  </si>
  <si>
    <t>SCEA des fruits frais</t>
  </si>
  <si>
    <t>Cotisant chefs d’exploitation MSA</t>
  </si>
  <si>
    <t>Autres cultures</t>
  </si>
  <si>
    <t>Autres herbivores</t>
  </si>
  <si>
    <t>Intérêt Nectar</t>
  </si>
  <si>
    <t>Intérêt Pollen</t>
  </si>
  <si>
    <r>
      <rPr>
        <b/>
        <sz val="11"/>
        <rFont val="Calibri"/>
        <family val="2"/>
        <scheme val="minor"/>
      </rPr>
      <t xml:space="preserve">Plants labellisés
</t>
    </r>
    <r>
      <rPr>
        <b/>
        <sz val="8"/>
        <rFont val="Calibri"/>
        <family val="2"/>
        <scheme val="minor"/>
      </rPr>
      <t>(Végétal local ou MFR)</t>
    </r>
  </si>
  <si>
    <t>🌢🌢</t>
  </si>
  <si>
    <t>❀</t>
  </si>
  <si>
    <t>❀❀</t>
  </si>
  <si>
    <t>🌢</t>
  </si>
  <si>
    <t>🌢🌢🌢</t>
  </si>
  <si>
    <t>❀❀❀</t>
  </si>
  <si>
    <r>
      <rPr>
        <b/>
        <sz val="11"/>
        <rFont val="Calibri"/>
        <family val="2"/>
        <scheme val="minor"/>
      </rPr>
      <t>Variétés greffées des essences ci-dessus également éligibles ainsi que les fruitiers greffés de variétés rustiques
(dans la limite de</t>
    </r>
    <r>
      <rPr>
        <b/>
        <sz val="11"/>
        <color indexed="2"/>
        <rFont val="Calibri"/>
        <family val="2"/>
        <scheme val="minor"/>
      </rPr>
      <t xml:space="preserve"> </t>
    </r>
    <r>
      <rPr>
        <b/>
        <u/>
        <sz val="11"/>
        <rFont val="Calibri"/>
        <family val="2"/>
        <scheme val="minor"/>
      </rPr>
      <t>20%</t>
    </r>
    <r>
      <rPr>
        <b/>
        <sz val="11"/>
        <rFont val="Calibri"/>
        <family val="2"/>
        <scheme val="minor"/>
      </rPr>
      <t>)</t>
    </r>
  </si>
  <si>
    <r>
      <t>Variétés greffées des essences ci-dessus également éligibles ainsi que les fruitiers greffés de variétés rustiques 
(dans la limite de</t>
    </r>
    <r>
      <rPr>
        <b/>
        <sz val="11"/>
        <color indexed="2"/>
        <rFont val="Calibri"/>
        <family val="2"/>
        <scheme val="minor"/>
      </rPr>
      <t xml:space="preserve"> </t>
    </r>
    <r>
      <rPr>
        <b/>
        <u/>
        <sz val="11"/>
        <rFont val="Calibri"/>
        <family val="2"/>
        <scheme val="minor"/>
      </rPr>
      <t>20%</t>
    </r>
    <r>
      <rPr>
        <b/>
        <sz val="11"/>
        <rFont val="Calibri"/>
        <family val="2"/>
        <scheme val="minor"/>
      </rPr>
      <t>)</t>
    </r>
  </si>
  <si>
    <t>Du</t>
  </si>
  <si>
    <t>au</t>
  </si>
  <si>
    <t>La Commune X</t>
  </si>
  <si>
    <t>Matériel d'entretien du bocage</t>
  </si>
  <si>
    <t>Nom de naissance du propriétaire (cadastre)</t>
  </si>
  <si>
    <t>Période prévisionnelle des travaux
(le projet ne doit pas démarrer avant le dépôt du dossier)</t>
  </si>
  <si>
    <t>Statut du planteur</t>
  </si>
  <si>
    <t xml:space="preserve">Projet technico-économique matériel </t>
  </si>
  <si>
    <t>Identifier chaque investissement en acquisition de matériel d'entretien du bocage et le coût éligible afférent</t>
  </si>
  <si>
    <t>Forfait en vigueur au 01/04/2025</t>
  </si>
  <si>
    <t>Montant éligible pour un  matériel</t>
  </si>
  <si>
    <t>Type de dépense</t>
  </si>
  <si>
    <t>EXEMPLES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</si>
</sst>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00_-;\-* #,##0.00_-;_-* \-??_-;_-@_-"/>
    <numFmt numFmtId="165" formatCode="_-* #,##0.00&quot; €&quot;_-;\-* #,##0.00&quot; €&quot;_-;_-* \-??&quot; €&quot;_-;_-@_-"/>
    <numFmt numFmtId="166" formatCode="0\ %"/>
    <numFmt numFmtId="167" formatCode="#,##0.00&quot; €&quot;"/>
    <numFmt numFmtId="168" formatCode="#,##0.00&quot; €&quot;;[Red]\-#,##0.00&quot; €&quot;"/>
    <numFmt numFmtId="169" formatCode="_-* #,##0.00\ [$€-40C]_-;\-* #,##0.00\ [$€-40C]_-;_-* \-??\ [$€-40C]_-;_-@_-"/>
    <numFmt numFmtId="170" formatCode="_-* #,##0_-;\-* #,##0_-;_-* \-??_-;_-@_-"/>
    <numFmt numFmtId="171" formatCode="#,##0_ ;\-#,##0\ "/>
    <numFmt numFmtId="172" formatCode="#,##0.00\ [$€-40C];[Red]\-#,##0.00\ [$€-40C];&quot;-  €&quot;"/>
    <numFmt numFmtId="173" formatCode="_-* #,##0_-;\-* #,##0_-;_-* &quot;-&quot;??_-;_-@_-"/>
  </numFmts>
  <fonts count="42" x14ac:knownFonts="1">
    <font>
      <sz val="11"/>
      <color theme="1"/>
      <name val="Calibri"/>
    </font>
    <font>
      <sz val="11"/>
      <color theme="1"/>
      <name val="Calibri"/>
      <family val="2"/>
      <scheme val="minor"/>
    </font>
    <font>
      <b/>
      <sz val="11"/>
      <color theme="1"/>
      <name val="Calibri"/>
      <family val="2"/>
    </font>
    <font>
      <b/>
      <sz val="12"/>
      <color theme="1"/>
      <name val="Calibri"/>
      <family val="2"/>
    </font>
    <font>
      <b/>
      <u/>
      <sz val="11"/>
      <color theme="1"/>
      <name val="Calibri"/>
      <family val="2"/>
    </font>
    <font>
      <sz val="11"/>
      <color indexed="2"/>
      <name val="Calibri"/>
      <family val="2"/>
    </font>
    <font>
      <b/>
      <sz val="11"/>
      <color rgb="FF000099"/>
      <name val="Calibri"/>
      <family val="2"/>
    </font>
    <font>
      <b/>
      <i/>
      <sz val="11"/>
      <color theme="1"/>
      <name val="Calibri"/>
      <family val="2"/>
    </font>
    <font>
      <i/>
      <sz val="11"/>
      <color theme="1"/>
      <name val="Calibri"/>
      <family val="2"/>
    </font>
    <font>
      <b/>
      <sz val="11"/>
      <name val="Calibri"/>
      <family val="2"/>
    </font>
    <font>
      <sz val="11"/>
      <name val="Calibri"/>
      <family val="2"/>
    </font>
    <font>
      <i/>
      <sz val="11"/>
      <name val="Calibri"/>
      <family val="2"/>
    </font>
    <font>
      <b/>
      <sz val="11"/>
      <color indexed="64"/>
      <name val="Calibri"/>
      <family val="2"/>
    </font>
    <font>
      <b/>
      <i/>
      <sz val="11"/>
      <color indexed="64"/>
      <name val="Calibri"/>
      <family val="2"/>
    </font>
    <font>
      <strike/>
      <sz val="11"/>
      <color indexed="2"/>
      <name val="Calibri"/>
      <family val="2"/>
    </font>
    <font>
      <sz val="11"/>
      <color theme="2" tint="-9.9978637043366805E-2"/>
      <name val="Calibri"/>
      <family val="2"/>
    </font>
    <font>
      <u/>
      <sz val="11"/>
      <color theme="1"/>
      <name val="Calibri"/>
      <family val="2"/>
    </font>
    <font>
      <b/>
      <sz val="11"/>
      <color indexed="2"/>
      <name val="Calibri"/>
      <family val="2"/>
    </font>
    <font>
      <i/>
      <strike/>
      <sz val="11"/>
      <color indexed="2"/>
      <name val="Calibri"/>
      <family val="2"/>
    </font>
    <font>
      <b/>
      <i/>
      <sz val="11"/>
      <color theme="2" tint="-9.9978637043366805E-2"/>
      <name val="Calibri"/>
      <family val="2"/>
    </font>
    <font>
      <sz val="11"/>
      <color indexed="64"/>
      <name val="Calibri"/>
      <family val="2"/>
    </font>
    <font>
      <b/>
      <sz val="11"/>
      <color theme="1" tint="0.24988555558946501"/>
      <name val="Calibri"/>
      <family val="2"/>
    </font>
    <font>
      <b/>
      <u/>
      <sz val="11"/>
      <color indexed="64"/>
      <name val="Calibri"/>
      <family val="2"/>
    </font>
    <font>
      <i/>
      <sz val="11"/>
      <color theme="2" tint="-9.9978637043366805E-2"/>
      <name val="Calibri"/>
      <family val="2"/>
    </font>
    <font>
      <b/>
      <u/>
      <sz val="12"/>
      <color theme="1"/>
      <name val="Calibri"/>
      <family val="2"/>
    </font>
    <font>
      <b/>
      <sz val="12"/>
      <name val="Calibri"/>
      <family val="2"/>
    </font>
    <font>
      <sz val="11"/>
      <color theme="1"/>
      <name val="Calibri"/>
      <family val="2"/>
    </font>
    <font>
      <i/>
      <u/>
      <sz val="11"/>
      <name val="Calibri"/>
      <family val="2"/>
    </font>
    <font>
      <b/>
      <sz val="11"/>
      <color theme="1"/>
      <name val="Calibri"/>
      <family val="2"/>
      <scheme val="minor"/>
    </font>
    <font>
      <b/>
      <sz val="8"/>
      <color indexed="81"/>
      <name val="Tahoma"/>
      <family val="2"/>
    </font>
    <font>
      <b/>
      <sz val="11"/>
      <name val="Calibri"/>
      <family val="2"/>
      <scheme val="minor"/>
    </font>
    <font>
      <b/>
      <sz val="8"/>
      <name val="Calibri"/>
      <family val="2"/>
      <scheme val="minor"/>
    </font>
    <font>
      <i/>
      <sz val="8"/>
      <color theme="1"/>
      <name val="Calibri"/>
      <family val="2"/>
      <scheme val="minor"/>
    </font>
    <font>
      <sz val="8"/>
      <color theme="1"/>
      <name val="Calibri"/>
      <family val="2"/>
      <scheme val="minor"/>
    </font>
    <font>
      <b/>
      <sz val="11"/>
      <color indexed="2"/>
      <name val="Calibri"/>
      <family val="2"/>
      <scheme val="minor"/>
    </font>
    <font>
      <b/>
      <u/>
      <sz val="11"/>
      <name val="Calibri"/>
      <family val="2"/>
      <scheme val="minor"/>
    </font>
    <font>
      <sz val="11"/>
      <name val="Calibri"/>
      <family val="2"/>
      <scheme val="minor"/>
    </font>
    <font>
      <i/>
      <sz val="8"/>
      <color indexed="64"/>
      <name val="Calibri"/>
      <family val="2"/>
      <scheme val="minor"/>
    </font>
    <font>
      <sz val="8"/>
      <color indexed="64"/>
      <name val="Calibri"/>
      <family val="2"/>
      <scheme val="minor"/>
    </font>
    <font>
      <sz val="11"/>
      <color indexed="64"/>
      <name val="Calibri"/>
      <family val="2"/>
      <scheme val="minor"/>
    </font>
    <font>
      <i/>
      <sz val="8"/>
      <name val="Calibri"/>
      <family val="2"/>
      <scheme val="minor"/>
    </font>
    <font>
      <i/>
      <sz val="11"/>
      <color indexed="64"/>
      <name val="Calibri"/>
      <family val="2"/>
    </font>
  </fonts>
  <fills count="26">
    <fill>
      <patternFill patternType="none"/>
    </fill>
    <fill>
      <patternFill patternType="gray125"/>
    </fill>
    <fill>
      <patternFill patternType="solid">
        <fgColor theme="9" tint="0.79989013336588644"/>
        <bgColor rgb="FFDDE8CB"/>
      </patternFill>
    </fill>
    <fill>
      <patternFill patternType="solid">
        <fgColor theme="3" tint="0.79989013336588644"/>
        <bgColor rgb="FFD9D9D9"/>
      </patternFill>
    </fill>
    <fill>
      <patternFill patternType="solid">
        <fgColor theme="0" tint="-0.14999847407452621"/>
        <bgColor rgb="FFD6DCE5"/>
      </patternFill>
    </fill>
    <fill>
      <patternFill patternType="solid">
        <fgColor theme="8" tint="0.79989013336588644"/>
        <bgColor rgb="FFE2F0D9"/>
      </patternFill>
    </fill>
    <fill>
      <patternFill patternType="solid">
        <fgColor theme="5" tint="0.79989013336588644"/>
        <bgColor rgb="FFFFF2CC"/>
      </patternFill>
    </fill>
    <fill>
      <patternFill patternType="solid">
        <fgColor theme="2" tint="-0.499984740745262"/>
        <bgColor indexed="54"/>
      </patternFill>
    </fill>
    <fill>
      <patternFill patternType="solid">
        <fgColor theme="7" tint="0.79989013336588644"/>
        <bgColor rgb="FFFBE5D6"/>
      </patternFill>
    </fill>
    <fill>
      <patternFill patternType="solid">
        <fgColor theme="7"/>
        <bgColor indexed="52"/>
      </patternFill>
    </fill>
    <fill>
      <patternFill patternType="solid">
        <fgColor rgb="FF41B956"/>
        <bgColor indexed="49"/>
      </patternFill>
    </fill>
    <fill>
      <patternFill patternType="solid">
        <fgColor rgb="FFD4EA6B"/>
        <bgColor rgb="FFBBE33D"/>
      </patternFill>
    </fill>
    <fill>
      <patternFill patternType="solid">
        <fgColor rgb="FFDDE8CB"/>
        <bgColor rgb="FFE2F0D9"/>
      </patternFill>
    </fill>
    <fill>
      <patternFill patternType="solid">
        <fgColor rgb="FFBBE33D"/>
        <bgColor rgb="FFD4EA6B"/>
      </patternFill>
    </fill>
    <fill>
      <patternFill patternType="solid">
        <fgColor theme="2" tint="-9.9978637043366805E-2"/>
        <bgColor indexed="24"/>
      </patternFill>
    </fill>
    <fill>
      <patternFill patternType="solid">
        <fgColor theme="2" tint="-9.9978637043366805E-2"/>
        <bgColor indexed="64"/>
      </patternFill>
    </fill>
    <fill>
      <patternFill patternType="solid">
        <fgColor rgb="FF92D050"/>
        <bgColor indexed="64"/>
      </patternFill>
    </fill>
    <fill>
      <patternFill patternType="solid">
        <fgColor theme="9" tint="0.79998168889431442"/>
        <bgColor theme="9" tint="0.79998168889431442"/>
      </patternFill>
    </fill>
    <fill>
      <patternFill patternType="solid">
        <fgColor rgb="FFD9D9D9"/>
        <bgColor rgb="FFD9D9D9"/>
      </patternFill>
    </fill>
    <fill>
      <patternFill patternType="solid">
        <fgColor theme="0" tint="-0.14999847407452621"/>
        <bgColor theme="0" tint="-0.14999847407452621"/>
      </patternFill>
    </fill>
    <fill>
      <patternFill patternType="solid">
        <fgColor theme="0" tint="-0.249977111117893"/>
        <bgColor theme="0" tint="-0.249977111117893"/>
      </patternFill>
    </fill>
    <fill>
      <patternFill patternType="solid">
        <fgColor theme="8" tint="0.79998168889431442"/>
        <bgColor theme="8" tint="0.79998168889431442"/>
      </patternFill>
    </fill>
    <fill>
      <patternFill patternType="solid">
        <fgColor theme="9" tint="0.79998168889431442"/>
        <bgColor indexed="64"/>
      </patternFill>
    </fill>
    <fill>
      <patternFill patternType="solid">
        <fgColor rgb="FFBFBFBF"/>
        <bgColor rgb="FFBFBFBF"/>
      </patternFill>
    </fill>
    <fill>
      <patternFill patternType="solid">
        <fgColor theme="2" tint="-9.9978637043366805E-2"/>
        <bgColor rgb="FFD6DCE5"/>
      </patternFill>
    </fill>
    <fill>
      <patternFill patternType="solid">
        <fgColor rgb="FFFFFF00"/>
        <bgColor indexed="64"/>
      </patternFill>
    </fill>
  </fills>
  <borders count="38">
    <border>
      <left/>
      <right/>
      <top/>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style="thin">
        <color theme="1"/>
      </left>
      <right style="thin">
        <color theme="1"/>
      </right>
      <top style="thin">
        <color theme="1"/>
      </top>
      <bottom/>
      <diagonal/>
    </border>
    <border>
      <left/>
      <right style="thin">
        <color theme="1"/>
      </right>
      <top style="thin">
        <color theme="1"/>
      </top>
      <bottom style="thin">
        <color theme="1"/>
      </bottom>
      <diagonal/>
    </border>
    <border>
      <left style="thin">
        <color theme="1"/>
      </left>
      <right style="thin">
        <color theme="1"/>
      </right>
      <top/>
      <bottom style="thin">
        <color theme="1"/>
      </bottom>
      <diagonal/>
    </border>
    <border>
      <left style="medium">
        <color theme="1"/>
      </left>
      <right style="medium">
        <color theme="1"/>
      </right>
      <top style="medium">
        <color theme="1"/>
      </top>
      <bottom/>
      <diagonal/>
    </border>
    <border>
      <left style="medium">
        <color theme="1"/>
      </left>
      <right style="thin">
        <color theme="1"/>
      </right>
      <top style="medium">
        <color theme="1"/>
      </top>
      <bottom style="medium">
        <color theme="1"/>
      </bottom>
      <diagonal/>
    </border>
    <border>
      <left style="thin">
        <color theme="1"/>
      </left>
      <right style="medium">
        <color theme="1"/>
      </right>
      <top style="medium">
        <color theme="1"/>
      </top>
      <bottom style="medium">
        <color theme="1"/>
      </bottom>
      <diagonal/>
    </border>
    <border>
      <left style="medium">
        <color theme="1"/>
      </left>
      <right style="thin">
        <color theme="1"/>
      </right>
      <top/>
      <bottom style="thin">
        <color theme="1"/>
      </bottom>
      <diagonal/>
    </border>
    <border>
      <left style="medium">
        <color theme="1"/>
      </left>
      <right style="thin">
        <color theme="1"/>
      </right>
      <top style="thin">
        <color theme="1"/>
      </top>
      <bottom style="thin">
        <color theme="1"/>
      </bottom>
      <diagonal/>
    </border>
    <border>
      <left style="medium">
        <color theme="1"/>
      </left>
      <right style="thin">
        <color theme="1"/>
      </right>
      <top style="thin">
        <color theme="1"/>
      </top>
      <bottom style="medium">
        <color theme="1"/>
      </bottom>
      <diagonal/>
    </border>
    <border>
      <left style="thin">
        <color theme="1"/>
      </left>
      <right style="thin">
        <color theme="1"/>
      </right>
      <top style="medium">
        <color theme="1"/>
      </top>
      <bottom style="medium">
        <color theme="1"/>
      </bottom>
      <diagonal/>
    </border>
    <border>
      <left/>
      <right/>
      <top style="thin">
        <color theme="1"/>
      </top>
      <bottom style="thin">
        <color theme="1"/>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right style="medium">
        <color theme="1"/>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theme="1"/>
      </left>
      <right style="thin">
        <color theme="1"/>
      </right>
      <top/>
      <bottom/>
      <diagonal/>
    </border>
    <border>
      <left style="thin">
        <color theme="1"/>
      </left>
      <right/>
      <top style="medium">
        <color theme="1"/>
      </top>
      <bottom/>
      <diagonal/>
    </border>
    <border>
      <left/>
      <right style="medium">
        <color theme="1"/>
      </right>
      <top style="medium">
        <color theme="1"/>
      </top>
      <bottom/>
      <diagonal/>
    </border>
    <border>
      <left style="thin">
        <color theme="1"/>
      </left>
      <right/>
      <top/>
      <bottom/>
      <diagonal/>
    </border>
    <border>
      <left style="thin">
        <color theme="1"/>
      </left>
      <right/>
      <top/>
      <bottom style="thin">
        <color theme="1"/>
      </bottom>
      <diagonal/>
    </border>
    <border>
      <left/>
      <right style="medium">
        <color theme="1"/>
      </right>
      <top/>
      <bottom style="thin">
        <color theme="1"/>
      </bottom>
      <diagonal/>
    </border>
    <border>
      <left style="thin">
        <color theme="1"/>
      </left>
      <right/>
      <top style="thin">
        <color theme="1"/>
      </top>
      <bottom style="medium">
        <color theme="1"/>
      </bottom>
      <diagonal/>
    </border>
    <border>
      <left/>
      <right style="medium">
        <color theme="1"/>
      </right>
      <top style="thin">
        <color theme="1"/>
      </top>
      <bottom style="medium">
        <color theme="1"/>
      </bottom>
      <diagonal/>
    </border>
  </borders>
  <cellStyleXfs count="12">
    <xf numFmtId="0" fontId="0" fillId="0" borderId="0"/>
    <xf numFmtId="164" fontId="26" fillId="0" borderId="0" applyBorder="0" applyProtection="0"/>
    <xf numFmtId="165" fontId="26" fillId="0" borderId="0" applyBorder="0" applyProtection="0"/>
    <xf numFmtId="166" fontId="26" fillId="0" borderId="0" applyBorder="0" applyProtection="0"/>
    <xf numFmtId="164" fontId="26" fillId="0" borderId="0" applyBorder="0" applyProtection="0"/>
    <xf numFmtId="0" fontId="26" fillId="0" borderId="0"/>
    <xf numFmtId="0" fontId="26" fillId="0" borderId="0" applyBorder="0" applyProtection="0"/>
    <xf numFmtId="0" fontId="26" fillId="0" borderId="0" applyBorder="0" applyProtection="0"/>
    <xf numFmtId="0" fontId="26" fillId="0" borderId="0" applyBorder="0" applyProtection="0"/>
    <xf numFmtId="0" fontId="26" fillId="0" borderId="0" applyBorder="0" applyProtection="0">
      <alignment horizontal="left"/>
    </xf>
    <xf numFmtId="0" fontId="2" fillId="0" borderId="0" applyBorder="0" applyProtection="0">
      <alignment horizontal="left"/>
    </xf>
    <xf numFmtId="0" fontId="2" fillId="0" borderId="0" applyBorder="0" applyProtection="0"/>
  </cellStyleXfs>
  <cellXfs count="324">
    <xf numFmtId="0" fontId="0" fillId="0" borderId="0" xfId="0"/>
    <xf numFmtId="0" fontId="0" fillId="0" borderId="0" xfId="0" applyProtection="1">
      <protection locked="0"/>
    </xf>
    <xf numFmtId="164" fontId="26" fillId="0" borderId="0" xfId="1" applyAlignment="1" applyProtection="1">
      <alignment horizontal="center" vertical="center"/>
      <protection locked="0"/>
    </xf>
    <xf numFmtId="0" fontId="0" fillId="0" borderId="0" xfId="0" applyAlignment="1" applyProtection="1">
      <alignment horizontal="center" vertical="center"/>
      <protection locked="0"/>
    </xf>
    <xf numFmtId="0" fontId="3" fillId="0" borderId="0" xfId="0" applyFont="1" applyAlignment="1" applyProtection="1">
      <alignment vertical="center"/>
      <protection locked="0"/>
    </xf>
    <xf numFmtId="164" fontId="26" fillId="0" borderId="0" xfId="1" applyAlignment="1" applyProtection="1">
      <alignment horizontal="center" vertical="center"/>
    </xf>
    <xf numFmtId="164" fontId="2" fillId="2" borderId="1" xfId="1" applyFont="1" applyFill="1" applyBorder="1" applyAlignment="1" applyProtection="1">
      <alignment horizontal="center" vertical="center" wrapText="1"/>
    </xf>
    <xf numFmtId="0" fontId="0" fillId="0" borderId="0" xfId="0" applyAlignment="1" applyProtection="1">
      <alignment vertical="center"/>
      <protection locked="0"/>
    </xf>
    <xf numFmtId="0" fontId="0" fillId="0" borderId="1" xfId="0" applyBorder="1" applyProtection="1">
      <protection locked="0"/>
    </xf>
    <xf numFmtId="0" fontId="11" fillId="0" borderId="1" xfId="0" applyFont="1" applyBorder="1" applyProtection="1">
      <protection locked="0"/>
    </xf>
    <xf numFmtId="164" fontId="26" fillId="0" borderId="0" xfId="1" applyProtection="1">
      <protection locked="0"/>
    </xf>
    <xf numFmtId="164" fontId="26" fillId="0" borderId="0" xfId="1" applyProtection="1"/>
    <xf numFmtId="164" fontId="2" fillId="5" borderId="1" xfId="1" applyFont="1" applyFill="1" applyBorder="1" applyAlignment="1" applyProtection="1">
      <alignment horizontal="center" vertical="center" wrapText="1"/>
    </xf>
    <xf numFmtId="0" fontId="0" fillId="0" borderId="0" xfId="0" applyAlignment="1">
      <alignment horizontal="center" vertical="center"/>
    </xf>
    <xf numFmtId="0" fontId="10" fillId="0" borderId="0" xfId="0" applyFont="1" applyProtection="1">
      <protection locked="0"/>
    </xf>
    <xf numFmtId="169" fontId="7" fillId="0" borderId="1" xfId="1" applyNumberFormat="1" applyFont="1" applyBorder="1" applyAlignment="1" applyProtection="1">
      <alignment vertical="center"/>
    </xf>
    <xf numFmtId="169" fontId="7" fillId="0" borderId="3" xfId="1" applyNumberFormat="1" applyFont="1" applyBorder="1" applyAlignment="1" applyProtection="1">
      <alignment vertical="center"/>
    </xf>
    <xf numFmtId="170" fontId="2" fillId="0" borderId="12" xfId="1" applyNumberFormat="1" applyFont="1" applyBorder="1" applyProtection="1"/>
    <xf numFmtId="169" fontId="2" fillId="0" borderId="8" xfId="1" applyNumberFormat="1" applyFont="1" applyBorder="1" applyProtection="1"/>
    <xf numFmtId="0" fontId="2" fillId="0" borderId="0" xfId="0" applyFont="1" applyAlignment="1" applyProtection="1">
      <alignment horizontal="center"/>
      <protection locked="0"/>
    </xf>
    <xf numFmtId="0" fontId="2" fillId="0" borderId="0" xfId="0" applyFont="1" applyAlignment="1" applyProtection="1">
      <alignment horizontal="center" vertical="center"/>
      <protection locked="0"/>
    </xf>
    <xf numFmtId="168" fontId="0" fillId="0" borderId="0" xfId="0" applyNumberFormat="1" applyAlignment="1" applyProtection="1">
      <alignment horizontal="center"/>
      <protection locked="0"/>
    </xf>
    <xf numFmtId="0" fontId="2" fillId="0" borderId="1" xfId="0" applyFont="1" applyBorder="1" applyProtection="1">
      <protection locked="0"/>
    </xf>
    <xf numFmtId="0" fontId="2" fillId="4" borderId="1" xfId="0" applyFont="1" applyFill="1" applyBorder="1" applyProtection="1">
      <protection locked="0"/>
    </xf>
    <xf numFmtId="165" fontId="2" fillId="0" borderId="1" xfId="2" applyFont="1" applyBorder="1" applyProtection="1"/>
    <xf numFmtId="0" fontId="0" fillId="0" borderId="1" xfId="0" applyBorder="1" applyAlignment="1" applyProtection="1">
      <alignment horizontal="center"/>
      <protection locked="0"/>
    </xf>
    <xf numFmtId="0" fontId="3" fillId="0" borderId="0" xfId="0" applyFont="1" applyAlignment="1" applyProtection="1">
      <alignment horizontal="left" vertical="center"/>
      <protection locked="0"/>
    </xf>
    <xf numFmtId="0" fontId="3" fillId="0" borderId="0" xfId="0" applyFont="1" applyAlignment="1" applyProtection="1">
      <alignment horizontal="left"/>
      <protection locked="0"/>
    </xf>
    <xf numFmtId="0" fontId="22" fillId="0" borderId="0" xfId="0" applyFont="1" applyAlignment="1">
      <alignment vertical="top"/>
    </xf>
    <xf numFmtId="0" fontId="11" fillId="0" borderId="13" xfId="0" applyFont="1" applyBorder="1" applyAlignment="1">
      <alignment horizontal="left" vertical="center"/>
    </xf>
    <xf numFmtId="0" fontId="0" fillId="0" borderId="13" xfId="0" applyBorder="1" applyAlignment="1">
      <alignment horizontal="left" vertical="center"/>
    </xf>
    <xf numFmtId="0" fontId="2" fillId="6" borderId="1" xfId="0" applyFont="1" applyFill="1" applyBorder="1" applyAlignment="1">
      <alignment horizontal="center" vertical="center" wrapText="1"/>
    </xf>
    <xf numFmtId="0" fontId="9" fillId="6" borderId="1" xfId="0" applyFont="1" applyFill="1" applyBorder="1" applyAlignment="1">
      <alignment horizontal="center" vertical="center" wrapText="1"/>
    </xf>
    <xf numFmtId="0" fontId="23" fillId="0" borderId="1" xfId="0" applyFont="1" applyBorder="1"/>
    <xf numFmtId="169" fontId="23" fillId="0" borderId="1" xfId="0" applyNumberFormat="1" applyFont="1" applyBorder="1"/>
    <xf numFmtId="0" fontId="17" fillId="0" borderId="0" xfId="0" applyFont="1" applyAlignment="1" applyProtection="1">
      <alignment horizontal="center" vertical="center"/>
      <protection locked="0"/>
    </xf>
    <xf numFmtId="0" fontId="23" fillId="0" borderId="3" xfId="0" applyFont="1" applyBorder="1"/>
    <xf numFmtId="0" fontId="23" fillId="0" borderId="0" xfId="0" applyFont="1"/>
    <xf numFmtId="169" fontId="23" fillId="0" borderId="3" xfId="0" applyNumberFormat="1" applyFont="1" applyBorder="1"/>
    <xf numFmtId="169" fontId="11" fillId="0" borderId="1" xfId="0" applyNumberFormat="1" applyFont="1" applyBorder="1" applyProtection="1">
      <protection locked="0"/>
    </xf>
    <xf numFmtId="0" fontId="11" fillId="0" borderId="0" xfId="0" applyFont="1" applyProtection="1">
      <protection locked="0"/>
    </xf>
    <xf numFmtId="169" fontId="2" fillId="0" borderId="1" xfId="0" applyNumberFormat="1" applyFont="1" applyBorder="1"/>
    <xf numFmtId="0" fontId="2" fillId="0" borderId="0" xfId="0" applyFont="1" applyProtection="1">
      <protection locked="0"/>
    </xf>
    <xf numFmtId="0" fontId="0" fillId="0" borderId="0" xfId="0" applyAlignment="1" applyProtection="1">
      <alignment horizontal="center"/>
      <protection locked="0"/>
    </xf>
    <xf numFmtId="0" fontId="24" fillId="0" borderId="0" xfId="0" applyFont="1" applyAlignment="1" applyProtection="1">
      <alignment vertical="center"/>
      <protection locked="0"/>
    </xf>
    <xf numFmtId="169" fontId="0" fillId="9" borderId="1" xfId="0" applyNumberFormat="1" applyFill="1" applyBorder="1" applyProtection="1">
      <protection locked="0"/>
    </xf>
    <xf numFmtId="169" fontId="2" fillId="4" borderId="1" xfId="0" applyNumberFormat="1" applyFont="1" applyFill="1" applyBorder="1" applyAlignment="1" applyProtection="1">
      <alignment wrapText="1"/>
      <protection locked="0"/>
    </xf>
    <xf numFmtId="171" fontId="2" fillId="0" borderId="0" xfId="0" applyNumberFormat="1" applyFont="1" applyAlignment="1" applyProtection="1">
      <alignment horizontal="center"/>
      <protection locked="0"/>
    </xf>
    <xf numFmtId="169" fontId="2" fillId="0" borderId="0" xfId="0" applyNumberFormat="1" applyFont="1" applyProtection="1">
      <protection locked="0"/>
    </xf>
    <xf numFmtId="169" fontId="0" fillId="0" borderId="0" xfId="0" applyNumberFormat="1" applyProtection="1">
      <protection locked="0"/>
    </xf>
    <xf numFmtId="0" fontId="0" fillId="11" borderId="1" xfId="0" applyFill="1" applyBorder="1" applyAlignment="1">
      <alignment horizontal="center" vertical="center"/>
    </xf>
    <xf numFmtId="172" fontId="0" fillId="12" borderId="1" xfId="0" applyNumberFormat="1" applyFill="1" applyBorder="1"/>
    <xf numFmtId="172" fontId="2" fillId="13" borderId="1" xfId="0" applyNumberFormat="1" applyFont="1" applyFill="1" applyBorder="1"/>
    <xf numFmtId="172" fontId="2" fillId="13" borderId="4" xfId="0" applyNumberFormat="1" applyFont="1" applyFill="1" applyBorder="1" applyAlignment="1">
      <alignment horizontal="center" vertical="center"/>
    </xf>
    <xf numFmtId="0" fontId="10" fillId="14" borderId="1" xfId="0" applyFont="1" applyFill="1" applyBorder="1"/>
    <xf numFmtId="164" fontId="11" fillId="14" borderId="1" xfId="1" applyFont="1" applyFill="1" applyBorder="1" applyAlignment="1" applyProtection="1">
      <alignment horizontal="center" vertical="center"/>
    </xf>
    <xf numFmtId="0" fontId="10" fillId="14" borderId="1" xfId="0" applyFont="1" applyFill="1" applyBorder="1" applyAlignment="1">
      <alignment horizontal="center" vertical="center"/>
    </xf>
    <xf numFmtId="169" fontId="11" fillId="14" borderId="1" xfId="1" applyNumberFormat="1" applyFont="1" applyFill="1" applyBorder="1" applyAlignment="1" applyProtection="1">
      <alignment vertical="center"/>
    </xf>
    <xf numFmtId="165" fontId="11" fillId="14" borderId="1" xfId="2" applyFont="1" applyFill="1" applyBorder="1" applyProtection="1"/>
    <xf numFmtId="172" fontId="10" fillId="14" borderId="1" xfId="0" applyNumberFormat="1" applyFont="1" applyFill="1" applyBorder="1"/>
    <xf numFmtId="172" fontId="9" fillId="14" borderId="1" xfId="0" applyNumberFormat="1" applyFont="1" applyFill="1" applyBorder="1"/>
    <xf numFmtId="0" fontId="6" fillId="0" borderId="0" xfId="0" applyFont="1" applyProtection="1">
      <protection locked="0"/>
    </xf>
    <xf numFmtId="0" fontId="2" fillId="0" borderId="0" xfId="0" applyFont="1" applyAlignment="1" applyProtection="1">
      <alignment vertical="center"/>
      <protection locked="0"/>
    </xf>
    <xf numFmtId="173" fontId="0" fillId="0" borderId="19" xfId="1" applyNumberFormat="1" applyFont="1" applyBorder="1" applyAlignment="1" applyProtection="1">
      <alignment horizontal="center"/>
      <protection locked="0"/>
    </xf>
    <xf numFmtId="0" fontId="0" fillId="0" borderId="19" xfId="0" applyBorder="1" applyAlignment="1" applyProtection="1">
      <alignment horizontal="center"/>
      <protection locked="0"/>
    </xf>
    <xf numFmtId="173" fontId="28" fillId="20" borderId="19" xfId="0" applyNumberFormat="1" applyFont="1" applyFill="1" applyBorder="1" applyAlignment="1" applyProtection="1">
      <alignment horizontal="center"/>
      <protection locked="0"/>
    </xf>
    <xf numFmtId="10" fontId="0" fillId="0" borderId="19" xfId="3" applyNumberFormat="1" applyFont="1" applyBorder="1" applyAlignment="1" applyProtection="1">
      <alignment horizontal="center"/>
      <protection locked="0"/>
    </xf>
    <xf numFmtId="10" fontId="28" fillId="0" borderId="19" xfId="3" applyNumberFormat="1" applyFont="1" applyBorder="1" applyAlignment="1" applyProtection="1">
      <alignment horizontal="center"/>
      <protection locked="0"/>
    </xf>
    <xf numFmtId="164" fontId="0" fillId="0" borderId="0" xfId="1" applyFont="1" applyProtection="1">
      <protection locked="0"/>
    </xf>
    <xf numFmtId="0" fontId="36" fillId="0" borderId="19" xfId="0" applyFont="1" applyBorder="1" applyAlignment="1" applyProtection="1">
      <alignment horizontal="center" vertical="center"/>
      <protection locked="0"/>
    </xf>
    <xf numFmtId="0" fontId="36" fillId="0" borderId="26" xfId="0" applyFont="1" applyBorder="1" applyAlignment="1" applyProtection="1">
      <alignment horizontal="center" vertical="center"/>
      <protection locked="0"/>
    </xf>
    <xf numFmtId="0" fontId="40" fillId="0" borderId="21" xfId="0" applyFont="1" applyBorder="1" applyAlignment="1" applyProtection="1">
      <alignment horizontal="left" vertical="center" wrapText="1"/>
      <protection locked="0"/>
    </xf>
    <xf numFmtId="0" fontId="36" fillId="0" borderId="19" xfId="0" applyFont="1" applyBorder="1" applyAlignment="1" applyProtection="1">
      <alignment vertical="center"/>
      <protection locked="0"/>
    </xf>
    <xf numFmtId="0" fontId="36" fillId="0" borderId="19" xfId="0" applyFont="1" applyBorder="1" applyAlignment="1" applyProtection="1">
      <alignment horizontal="center"/>
      <protection locked="0"/>
    </xf>
    <xf numFmtId="10" fontId="36" fillId="0" borderId="19" xfId="3" applyNumberFormat="1" applyFont="1" applyBorder="1" applyProtection="1">
      <protection locked="0"/>
    </xf>
    <xf numFmtId="10" fontId="0" fillId="0" borderId="19" xfId="3" applyNumberFormat="1" applyFont="1" applyBorder="1" applyProtection="1">
      <protection locked="0"/>
    </xf>
    <xf numFmtId="0" fontId="26" fillId="0" borderId="1" xfId="0" applyFont="1" applyBorder="1" applyAlignment="1" applyProtection="1">
      <alignment wrapText="1"/>
      <protection locked="0"/>
    </xf>
    <xf numFmtId="0" fontId="2" fillId="24" borderId="1" xfId="0" applyFont="1" applyFill="1" applyBorder="1" applyAlignment="1" applyProtection="1">
      <alignment horizontal="center"/>
      <protection locked="0"/>
    </xf>
    <xf numFmtId="0" fontId="6" fillId="0" borderId="0" xfId="0" applyFont="1" applyAlignment="1" applyProtection="1">
      <alignment horizontal="center"/>
      <protection locked="0"/>
    </xf>
    <xf numFmtId="0" fontId="12" fillId="25" borderId="1" xfId="0" applyFont="1" applyFill="1" applyBorder="1" applyAlignment="1" applyProtection="1">
      <alignment horizontal="center" vertical="center"/>
      <protection locked="0"/>
    </xf>
    <xf numFmtId="0" fontId="10" fillId="25" borderId="1" xfId="0" applyFont="1" applyFill="1" applyBorder="1" applyProtection="1">
      <protection locked="0"/>
    </xf>
    <xf numFmtId="0" fontId="11" fillId="25" borderId="1" xfId="0" applyFont="1" applyFill="1" applyBorder="1" applyProtection="1">
      <protection locked="0"/>
    </xf>
    <xf numFmtId="0" fontId="11" fillId="25" borderId="1" xfId="0" applyFont="1" applyFill="1" applyBorder="1" applyAlignment="1" applyProtection="1">
      <alignment vertical="center"/>
      <protection locked="0"/>
    </xf>
    <xf numFmtId="167" fontId="11" fillId="25" borderId="1" xfId="0" applyNumberFormat="1" applyFont="1" applyFill="1" applyBorder="1" applyAlignment="1" applyProtection="1">
      <alignment vertical="center"/>
      <protection locked="0"/>
    </xf>
    <xf numFmtId="169" fontId="11" fillId="0" borderId="1" xfId="1" applyNumberFormat="1" applyFont="1" applyBorder="1" applyAlignment="1" applyProtection="1">
      <alignment vertical="center"/>
    </xf>
    <xf numFmtId="2" fontId="11" fillId="25" borderId="1" xfId="0" applyNumberFormat="1" applyFont="1" applyFill="1" applyBorder="1" applyProtection="1">
      <protection locked="0"/>
    </xf>
    <xf numFmtId="165" fontId="11" fillId="0" borderId="1" xfId="2" applyFont="1" applyBorder="1" applyProtection="1"/>
    <xf numFmtId="0" fontId="8" fillId="25" borderId="1" xfId="0" applyFont="1" applyFill="1" applyBorder="1" applyProtection="1">
      <protection locked="0"/>
    </xf>
    <xf numFmtId="0" fontId="4" fillId="0" borderId="0" xfId="0" applyFont="1"/>
    <xf numFmtId="0" fontId="5" fillId="0" borderId="0" xfId="0" applyFont="1"/>
    <xf numFmtId="0" fontId="6" fillId="0" borderId="0" xfId="0" applyFont="1" applyAlignment="1">
      <alignment horizontal="center"/>
    </xf>
    <xf numFmtId="0" fontId="7" fillId="0" borderId="0" xfId="0" applyFont="1"/>
    <xf numFmtId="0" fontId="8" fillId="0" borderId="0" xfId="0" applyFont="1"/>
    <xf numFmtId="0" fontId="2" fillId="0" borderId="0" xfId="0" applyFont="1"/>
    <xf numFmtId="0" fontId="2" fillId="2"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26"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1" fillId="14" borderId="1" xfId="0" applyFont="1" applyFill="1" applyBorder="1"/>
    <xf numFmtId="0" fontId="0" fillId="0" borderId="0" xfId="0" applyAlignment="1">
      <alignment vertical="center"/>
    </xf>
    <xf numFmtId="0" fontId="14" fillId="0" borderId="0" xfId="0" applyFont="1"/>
    <xf numFmtId="0" fontId="2" fillId="3" borderId="3"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10" fillId="15" borderId="1" xfId="0" applyFont="1" applyFill="1" applyBorder="1"/>
    <xf numFmtId="0" fontId="10" fillId="14" borderId="1" xfId="0" applyFont="1" applyFill="1" applyBorder="1" applyAlignment="1" applyProtection="1">
      <alignment horizontal="center" vertical="center" wrapText="1"/>
      <protection locked="0"/>
    </xf>
    <xf numFmtId="0" fontId="10" fillId="0" borderId="1" xfId="0" applyFont="1" applyBorder="1" applyProtection="1">
      <protection locked="0"/>
    </xf>
    <xf numFmtId="167" fontId="0" fillId="0" borderId="0" xfId="0" applyNumberFormat="1" applyProtection="1">
      <protection locked="0"/>
    </xf>
    <xf numFmtId="0" fontId="3" fillId="0" borderId="0" xfId="0" applyFont="1"/>
    <xf numFmtId="0" fontId="16" fillId="0" borderId="0" xfId="0" applyFont="1"/>
    <xf numFmtId="0" fontId="18" fillId="0" borderId="0" xfId="0" applyFont="1"/>
    <xf numFmtId="0" fontId="9" fillId="4" borderId="8" xfId="0" applyFont="1" applyFill="1" applyBorder="1" applyAlignment="1">
      <alignment horizontal="center" vertical="center"/>
    </xf>
    <xf numFmtId="0" fontId="2" fillId="5" borderId="1"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10" fillId="0" borderId="0" xfId="0" applyFont="1" applyAlignment="1">
      <alignment horizontal="center" vertical="center"/>
    </xf>
    <xf numFmtId="0" fontId="11" fillId="14" borderId="1" xfId="0" applyFont="1" applyFill="1" applyBorder="1" applyAlignment="1">
      <alignment vertical="center"/>
    </xf>
    <xf numFmtId="2" fontId="11" fillId="14" borderId="1" xfId="0" applyNumberFormat="1" applyFont="1" applyFill="1" applyBorder="1" applyAlignment="1">
      <alignment vertical="center"/>
    </xf>
    <xf numFmtId="167" fontId="11" fillId="14" borderId="1" xfId="0" applyNumberFormat="1" applyFont="1" applyFill="1" applyBorder="1" applyAlignment="1">
      <alignment vertical="center"/>
    </xf>
    <xf numFmtId="0" fontId="10" fillId="0" borderId="0" xfId="0" applyFont="1"/>
    <xf numFmtId="0" fontId="10" fillId="14" borderId="0" xfId="0" applyFont="1" applyFill="1"/>
    <xf numFmtId="0" fontId="9" fillId="0" borderId="0" xfId="0" applyFont="1"/>
    <xf numFmtId="0" fontId="11" fillId="0" borderId="1" xfId="0" applyFont="1" applyBorder="1" applyAlignment="1">
      <alignment vertical="center"/>
    </xf>
    <xf numFmtId="0" fontId="0" fillId="0" borderId="0" xfId="0" applyAlignment="1">
      <alignment horizontal="left"/>
    </xf>
    <xf numFmtId="0" fontId="7" fillId="0" borderId="1" xfId="0" applyFont="1" applyBorder="1"/>
    <xf numFmtId="0" fontId="7" fillId="4" borderId="1" xfId="0" applyFont="1" applyFill="1" applyBorder="1" applyAlignment="1">
      <alignment vertical="center"/>
    </xf>
    <xf numFmtId="0" fontId="7" fillId="0" borderId="1" xfId="0" applyFont="1" applyBorder="1" applyAlignment="1">
      <alignment vertical="center"/>
    </xf>
    <xf numFmtId="0" fontId="19" fillId="4" borderId="1" xfId="0" applyFont="1" applyFill="1" applyBorder="1" applyAlignment="1">
      <alignment vertical="center"/>
    </xf>
    <xf numFmtId="167" fontId="7" fillId="4" borderId="1" xfId="0" applyNumberFormat="1" applyFont="1" applyFill="1" applyBorder="1" applyAlignment="1">
      <alignment vertical="center"/>
    </xf>
    <xf numFmtId="0" fontId="7" fillId="0" borderId="3" xfId="0" applyFont="1" applyBorder="1"/>
    <xf numFmtId="0" fontId="7" fillId="4" borderId="3" xfId="0" applyFont="1" applyFill="1" applyBorder="1" applyAlignment="1">
      <alignment vertical="center"/>
    </xf>
    <xf numFmtId="0" fontId="7" fillId="0" borderId="3" xfId="0" applyFont="1" applyBorder="1" applyAlignment="1">
      <alignment vertical="center"/>
    </xf>
    <xf numFmtId="0" fontId="19" fillId="4" borderId="3" xfId="0" applyFont="1" applyFill="1" applyBorder="1" applyAlignment="1">
      <alignment vertical="center"/>
    </xf>
    <xf numFmtId="167" fontId="7" fillId="4" borderId="3" xfId="0" applyNumberFormat="1" applyFont="1" applyFill="1" applyBorder="1" applyAlignment="1">
      <alignment vertical="center"/>
    </xf>
    <xf numFmtId="0" fontId="2" fillId="4" borderId="12" xfId="0" applyFont="1" applyFill="1" applyBorder="1" applyAlignment="1">
      <alignment horizontal="center"/>
    </xf>
    <xf numFmtId="164" fontId="26" fillId="4" borderId="12" xfId="1" applyFill="1" applyBorder="1" applyProtection="1"/>
    <xf numFmtId="164" fontId="2" fillId="4" borderId="12" xfId="1" applyFont="1" applyFill="1" applyBorder="1" applyProtection="1"/>
    <xf numFmtId="0" fontId="0" fillId="0" borderId="12" xfId="0" applyBorder="1"/>
    <xf numFmtId="0" fontId="0" fillId="4" borderId="12" xfId="0" applyFill="1" applyBorder="1"/>
    <xf numFmtId="0" fontId="2" fillId="0" borderId="0" xfId="0" applyFont="1" applyAlignment="1">
      <alignment horizontal="center"/>
    </xf>
    <xf numFmtId="164" fontId="2" fillId="0" borderId="0" xfId="1" applyFont="1" applyProtection="1"/>
    <xf numFmtId="0" fontId="20" fillId="0" borderId="0" xfId="0" applyFont="1"/>
    <xf numFmtId="0" fontId="30" fillId="21" borderId="26" xfId="0" applyFont="1" applyFill="1" applyBorder="1" applyAlignment="1">
      <alignment horizontal="center" vertical="center" wrapText="1"/>
    </xf>
    <xf numFmtId="0" fontId="31" fillId="21" borderId="29" xfId="0" applyFont="1" applyFill="1" applyBorder="1" applyAlignment="1">
      <alignment horizontal="center" vertical="center" wrapText="1"/>
    </xf>
    <xf numFmtId="0" fontId="36" fillId="0" borderId="20" xfId="5" applyFont="1" applyBorder="1" applyAlignment="1">
      <alignment vertical="center"/>
    </xf>
    <xf numFmtId="0" fontId="38" fillId="0" borderId="21" xfId="5" applyFont="1" applyBorder="1" applyAlignment="1">
      <alignment horizontal="center" vertical="center" wrapText="1"/>
    </xf>
    <xf numFmtId="0" fontId="39" fillId="22" borderId="20" xfId="5" applyFont="1" applyFill="1" applyBorder="1" applyAlignment="1">
      <alignment vertical="center"/>
    </xf>
    <xf numFmtId="0" fontId="38" fillId="22" borderId="21" xfId="5" applyFont="1" applyFill="1" applyBorder="1" applyAlignment="1">
      <alignment horizontal="center" vertical="center" wrapText="1"/>
    </xf>
    <xf numFmtId="0" fontId="39" fillId="0" borderId="20" xfId="5" applyFont="1" applyBorder="1" applyAlignment="1">
      <alignment vertical="center"/>
    </xf>
    <xf numFmtId="0" fontId="39" fillId="0" borderId="23" xfId="5" applyFont="1" applyBorder="1" applyAlignment="1">
      <alignment vertical="center"/>
    </xf>
    <xf numFmtId="0" fontId="38" fillId="0" borderId="25" xfId="5" applyFont="1" applyBorder="1" applyAlignment="1">
      <alignment horizontal="center" vertical="center" wrapText="1"/>
    </xf>
    <xf numFmtId="0" fontId="33" fillId="0" borderId="19" xfId="0" applyFont="1" applyBorder="1" applyAlignment="1">
      <alignment horizontal="center" vertical="center" wrapText="1"/>
    </xf>
    <xf numFmtId="0" fontId="33" fillId="0" borderId="19" xfId="0" applyFont="1" applyBorder="1" applyAlignment="1">
      <alignment horizontal="center" vertical="center"/>
    </xf>
    <xf numFmtId="0" fontId="36" fillId="0" borderId="19" xfId="0" applyFont="1" applyBorder="1" applyAlignment="1">
      <alignment horizontal="center"/>
    </xf>
    <xf numFmtId="0" fontId="36" fillId="18" borderId="22" xfId="0" applyFont="1" applyFill="1" applyBorder="1" applyAlignment="1">
      <alignment vertical="top"/>
    </xf>
    <xf numFmtId="0" fontId="36" fillId="18" borderId="19" xfId="0" applyFont="1" applyFill="1" applyBorder="1"/>
    <xf numFmtId="0" fontId="36" fillId="18" borderId="21" xfId="0" applyFont="1" applyFill="1" applyBorder="1" applyAlignment="1">
      <alignment horizontal="left" vertical="center"/>
    </xf>
    <xf numFmtId="0" fontId="30" fillId="23" borderId="19" xfId="0" applyFont="1" applyFill="1" applyBorder="1" applyAlignment="1">
      <alignment horizontal="center"/>
    </xf>
    <xf numFmtId="0" fontId="0" fillId="19" borderId="19" xfId="0" applyFill="1" applyBorder="1"/>
    <xf numFmtId="0" fontId="0" fillId="22" borderId="19" xfId="0" applyFill="1" applyBorder="1"/>
    <xf numFmtId="0" fontId="1" fillId="22" borderId="21" xfId="0" applyFont="1" applyFill="1" applyBorder="1" applyAlignment="1">
      <alignment horizontal="left"/>
    </xf>
    <xf numFmtId="0" fontId="11" fillId="0" borderId="1" xfId="0" applyFont="1" applyBorder="1" applyAlignment="1" applyProtection="1">
      <alignment vertical="center"/>
      <protection locked="0"/>
    </xf>
    <xf numFmtId="2" fontId="11" fillId="0" borderId="1" xfId="0" applyNumberFormat="1" applyFont="1" applyBorder="1" applyAlignment="1">
      <alignment vertical="center"/>
    </xf>
    <xf numFmtId="167" fontId="11" fillId="0" borderId="1" xfId="0" applyNumberFormat="1" applyFont="1" applyBorder="1" applyAlignment="1" applyProtection="1">
      <alignment vertical="center"/>
      <protection locked="0"/>
    </xf>
    <xf numFmtId="164" fontId="6" fillId="0" borderId="0" xfId="1" applyFont="1" applyAlignment="1" applyProtection="1">
      <alignment horizontal="center"/>
    </xf>
    <xf numFmtId="0" fontId="9" fillId="4" borderId="7" xfId="0" applyFont="1" applyFill="1" applyBorder="1" applyAlignment="1">
      <alignment horizontal="center" vertical="center"/>
    </xf>
    <xf numFmtId="0" fontId="9" fillId="0" borderId="7" xfId="0" applyFont="1" applyBorder="1" applyAlignment="1">
      <alignment horizontal="center" vertical="center"/>
    </xf>
    <xf numFmtId="169" fontId="9" fillId="0" borderId="8" xfId="0" applyNumberFormat="1" applyFont="1" applyBorder="1" applyAlignment="1">
      <alignment horizontal="center" vertical="center"/>
    </xf>
    <xf numFmtId="2" fontId="11" fillId="14" borderId="1" xfId="0" applyNumberFormat="1" applyFont="1" applyFill="1" applyBorder="1"/>
    <xf numFmtId="2" fontId="11" fillId="0" borderId="1" xfId="0" applyNumberFormat="1" applyFont="1" applyBorder="1"/>
    <xf numFmtId="0" fontId="2" fillId="0" borderId="4" xfId="0" applyFont="1" applyBorder="1" applyAlignment="1">
      <alignment horizontal="center"/>
    </xf>
    <xf numFmtId="2" fontId="21" fillId="0" borderId="1" xfId="0" applyNumberFormat="1" applyFont="1" applyBorder="1"/>
    <xf numFmtId="0" fontId="2" fillId="0" borderId="1" xfId="0" applyFont="1" applyBorder="1"/>
    <xf numFmtId="0" fontId="2" fillId="4" borderId="1" xfId="0" applyFont="1" applyFill="1" applyBorder="1"/>
    <xf numFmtId="2" fontId="2" fillId="4" borderId="1" xfId="0" applyNumberFormat="1" applyFont="1" applyFill="1" applyBorder="1"/>
    <xf numFmtId="0" fontId="0" fillId="0" borderId="19" xfId="0" applyBorder="1"/>
    <xf numFmtId="0" fontId="1" fillId="0" borderId="19" xfId="0" applyFont="1" applyBorder="1" applyAlignment="1">
      <alignment horizontal="left" vertical="center"/>
    </xf>
    <xf numFmtId="0" fontId="33" fillId="0" borderId="21" xfId="0" applyFont="1" applyBorder="1" applyAlignment="1">
      <alignment horizontal="center" vertical="center" wrapText="1"/>
    </xf>
    <xf numFmtId="0" fontId="1" fillId="0" borderId="19" xfId="0" applyFont="1" applyBorder="1"/>
    <xf numFmtId="0" fontId="0" fillId="19" borderId="20" xfId="0" applyFill="1" applyBorder="1" applyAlignment="1">
      <alignment horizontal="left" vertical="top"/>
    </xf>
    <xf numFmtId="0" fontId="0" fillId="19" borderId="19" xfId="0" applyFill="1" applyBorder="1" applyAlignment="1">
      <alignment horizontal="left" vertical="center"/>
    </xf>
    <xf numFmtId="0" fontId="0" fillId="19" borderId="19" xfId="0" applyFill="1" applyBorder="1" applyAlignment="1">
      <alignment horizontal="left" vertical="center" wrapText="1"/>
    </xf>
    <xf numFmtId="2" fontId="11" fillId="0" borderId="1" xfId="0" applyNumberFormat="1" applyFont="1" applyBorder="1" applyProtection="1">
      <protection locked="0"/>
    </xf>
    <xf numFmtId="0" fontId="4" fillId="0" borderId="0" xfId="0" applyFont="1" applyAlignment="1">
      <alignment vertical="top"/>
    </xf>
    <xf numFmtId="0" fontId="9" fillId="0" borderId="7" xfId="0" applyFont="1" applyBorder="1" applyAlignment="1">
      <alignment horizontal="center" vertical="center" wrapText="1"/>
    </xf>
    <xf numFmtId="165" fontId="26" fillId="15" borderId="1" xfId="2" applyFill="1" applyBorder="1" applyProtection="1"/>
    <xf numFmtId="169" fontId="11" fillId="14" borderId="1" xfId="0" applyNumberFormat="1" applyFont="1" applyFill="1" applyBorder="1"/>
    <xf numFmtId="0" fontId="2" fillId="7" borderId="1" xfId="0" applyFont="1" applyFill="1" applyBorder="1"/>
    <xf numFmtId="165" fontId="26" fillId="25" borderId="1" xfId="2" applyFill="1" applyBorder="1" applyProtection="1">
      <protection locked="0"/>
    </xf>
    <xf numFmtId="169" fontId="11" fillId="0" borderId="1" xfId="0" applyNumberFormat="1" applyFont="1" applyBorder="1"/>
    <xf numFmtId="0" fontId="8" fillId="0" borderId="1" xfId="0" applyFont="1" applyBorder="1" applyProtection="1">
      <protection locked="0"/>
    </xf>
    <xf numFmtId="165" fontId="26" fillId="0" borderId="1" xfId="2" applyBorder="1" applyProtection="1">
      <protection locked="0"/>
    </xf>
    <xf numFmtId="0" fontId="3" fillId="0" borderId="0" xfId="0" applyFont="1" applyAlignment="1">
      <alignment horizontal="left"/>
    </xf>
    <xf numFmtId="0" fontId="0" fillId="0" borderId="0" xfId="0" applyAlignment="1">
      <alignment horizontal="center"/>
    </xf>
    <xf numFmtId="0" fontId="24" fillId="0" borderId="0" xfId="0" applyFont="1" applyAlignment="1">
      <alignment vertical="center"/>
    </xf>
    <xf numFmtId="0" fontId="9" fillId="0" borderId="1" xfId="0" applyFont="1" applyBorder="1" applyAlignment="1">
      <alignment horizontal="center" vertical="top" wrapText="1"/>
    </xf>
    <xf numFmtId="0" fontId="2" fillId="0" borderId="1" xfId="0" applyFont="1" applyBorder="1" applyAlignment="1">
      <alignment horizontal="center" vertical="top" wrapText="1"/>
    </xf>
    <xf numFmtId="0" fontId="2" fillId="0" borderId="1" xfId="0" applyFont="1" applyBorder="1" applyAlignment="1">
      <alignment horizontal="center" vertical="center" wrapText="1"/>
    </xf>
    <xf numFmtId="171" fontId="0" fillId="8" borderId="1" xfId="0" applyNumberFormat="1" applyFill="1" applyBorder="1" applyAlignment="1" applyProtection="1">
      <alignment horizontal="center"/>
      <protection locked="0"/>
    </xf>
    <xf numFmtId="169" fontId="0" fillId="8" borderId="1" xfId="0" applyNumberFormat="1" applyFill="1" applyBorder="1" applyProtection="1">
      <protection locked="0"/>
    </xf>
    <xf numFmtId="169" fontId="2" fillId="0" borderId="1" xfId="0" applyNumberFormat="1" applyFont="1" applyBorder="1" applyProtection="1">
      <protection locked="0"/>
    </xf>
    <xf numFmtId="0" fontId="10" fillId="14" borderId="1" xfId="0" applyFont="1" applyFill="1" applyBorder="1" applyAlignment="1">
      <alignment vertical="center" wrapText="1"/>
    </xf>
    <xf numFmtId="0" fontId="11" fillId="14" borderId="1" xfId="0" applyFont="1" applyFill="1" applyBorder="1" applyAlignment="1">
      <alignment vertical="center" wrapText="1"/>
    </xf>
    <xf numFmtId="0" fontId="26" fillId="0" borderId="1" xfId="0" applyFont="1" applyBorder="1" applyAlignment="1" applyProtection="1">
      <alignment vertical="center" wrapText="1"/>
      <protection locked="0"/>
    </xf>
    <xf numFmtId="0" fontId="20" fillId="0" borderId="1" xfId="0" applyFont="1" applyBorder="1" applyAlignment="1" applyProtection="1">
      <alignment vertical="center" wrapText="1"/>
      <protection locked="0"/>
    </xf>
    <xf numFmtId="164" fontId="20" fillId="0" borderId="1" xfId="1" applyFont="1" applyBorder="1" applyAlignment="1" applyProtection="1">
      <alignment horizontal="center" vertical="center"/>
      <protection locked="0"/>
    </xf>
    <xf numFmtId="0" fontId="20" fillId="0" borderId="1" xfId="0" applyFont="1" applyBorder="1" applyAlignment="1" applyProtection="1">
      <alignment horizontal="center" vertical="center"/>
      <protection locked="0"/>
    </xf>
    <xf numFmtId="169" fontId="26" fillId="9" borderId="1" xfId="0" applyNumberFormat="1" applyFont="1" applyFill="1" applyBorder="1" applyProtection="1">
      <protection locked="0"/>
    </xf>
    <xf numFmtId="0" fontId="11" fillId="0" borderId="1" xfId="0" applyFont="1" applyBorder="1" applyAlignment="1" applyProtection="1">
      <alignment vertical="center" wrapText="1"/>
      <protection locked="0"/>
    </xf>
    <xf numFmtId="0" fontId="41" fillId="0" borderId="1" xfId="0" applyFont="1" applyBorder="1" applyAlignment="1" applyProtection="1">
      <alignment vertical="center" wrapText="1"/>
      <protection locked="0"/>
    </xf>
    <xf numFmtId="0" fontId="12" fillId="25" borderId="1" xfId="0" applyFont="1" applyFill="1" applyBorder="1" applyAlignment="1" applyProtection="1">
      <alignment vertical="center" wrapText="1"/>
      <protection locked="0"/>
    </xf>
    <xf numFmtId="0" fontId="13" fillId="25" borderId="1" xfId="0" applyFont="1" applyFill="1" applyBorder="1" applyAlignment="1" applyProtection="1">
      <alignment vertical="center" wrapText="1"/>
      <protection locked="0"/>
    </xf>
    <xf numFmtId="164" fontId="12" fillId="25" borderId="1" xfId="1" applyFont="1" applyFill="1" applyBorder="1" applyAlignment="1" applyProtection="1">
      <alignment horizontal="center" vertical="center" wrapText="1"/>
      <protection locked="0"/>
    </xf>
    <xf numFmtId="0" fontId="26" fillId="0" borderId="14" xfId="0" applyFont="1"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10" fillId="14" borderId="1" xfId="0" applyFont="1" applyFill="1" applyBorder="1" applyAlignment="1" applyProtection="1">
      <alignment horizontal="center" vertical="center" wrapText="1"/>
      <protection locked="0"/>
    </xf>
    <xf numFmtId="0" fontId="3" fillId="0" borderId="0" xfId="0" applyFont="1" applyAlignment="1">
      <alignment horizontal="center"/>
    </xf>
    <xf numFmtId="0" fontId="3" fillId="0" borderId="0" xfId="0" applyFont="1" applyAlignment="1">
      <alignment horizontal="center" vertical="center"/>
    </xf>
    <xf numFmtId="0" fontId="6" fillId="0" borderId="0" xfId="0" applyFont="1" applyAlignment="1">
      <alignment horizontal="center"/>
    </xf>
    <xf numFmtId="0" fontId="2" fillId="0" borderId="0" xfId="0" applyFont="1" applyAlignment="1">
      <alignment horizontal="center"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17" fillId="0" borderId="6" xfId="0" applyFont="1" applyBorder="1" applyAlignment="1">
      <alignment horizontal="center" vertical="center"/>
    </xf>
    <xf numFmtId="0" fontId="2" fillId="4" borderId="7" xfId="0" applyFont="1" applyFill="1" applyBorder="1" applyAlignment="1">
      <alignment horizontal="center" vertical="center"/>
    </xf>
    <xf numFmtId="0" fontId="9" fillId="4" borderId="8" xfId="0" applyFont="1" applyFill="1" applyBorder="1" applyAlignment="1">
      <alignment horizontal="center" vertical="center"/>
    </xf>
    <xf numFmtId="0" fontId="2" fillId="0" borderId="9" xfId="0" applyFont="1" applyBorder="1" applyAlignment="1">
      <alignment horizontal="center" vertical="center"/>
    </xf>
    <xf numFmtId="167" fontId="2" fillId="0" borderId="31" xfId="0" applyNumberFormat="1" applyFont="1" applyBorder="1" applyAlignment="1">
      <alignment horizontal="center" vertical="center"/>
    </xf>
    <xf numFmtId="167" fontId="2" fillId="0" borderId="32" xfId="0" applyNumberFormat="1" applyFont="1" applyBorder="1" applyAlignment="1">
      <alignment horizontal="center" vertical="center"/>
    </xf>
    <xf numFmtId="167" fontId="2" fillId="0" borderId="33" xfId="0" applyNumberFormat="1" applyFont="1" applyBorder="1" applyAlignment="1">
      <alignment horizontal="center" vertical="center"/>
    </xf>
    <xf numFmtId="167" fontId="2" fillId="0" borderId="17" xfId="0" applyNumberFormat="1" applyFont="1" applyBorder="1" applyAlignment="1">
      <alignment horizontal="center" vertical="center"/>
    </xf>
    <xf numFmtId="167" fontId="2" fillId="0" borderId="34" xfId="0" applyNumberFormat="1" applyFont="1" applyBorder="1" applyAlignment="1">
      <alignment horizontal="center" vertical="center"/>
    </xf>
    <xf numFmtId="167" fontId="2" fillId="0" borderId="35" xfId="0" applyNumberFormat="1"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wrapText="1"/>
    </xf>
    <xf numFmtId="168" fontId="2" fillId="0" borderId="36" xfId="0" applyNumberFormat="1" applyFont="1" applyBorder="1" applyAlignment="1">
      <alignment horizontal="center" vertical="center"/>
    </xf>
    <xf numFmtId="168" fontId="2" fillId="0" borderId="37" xfId="0" applyNumberFormat="1" applyFont="1" applyBorder="1" applyAlignment="1">
      <alignment horizontal="center" vertical="center"/>
    </xf>
    <xf numFmtId="0" fontId="11" fillId="0" borderId="0" xfId="0" applyFont="1" applyAlignment="1">
      <alignment horizontal="center"/>
    </xf>
    <xf numFmtId="0" fontId="10" fillId="14" borderId="1" xfId="0" applyFont="1" applyFill="1" applyBorder="1" applyAlignment="1">
      <alignment horizontal="center" vertical="center" wrapText="1"/>
    </xf>
    <xf numFmtId="0" fontId="7" fillId="0" borderId="1" xfId="0" applyFont="1" applyBorder="1" applyAlignment="1">
      <alignment horizontal="center"/>
    </xf>
    <xf numFmtId="0" fontId="7" fillId="0" borderId="3" xfId="0" applyFont="1" applyBorder="1" applyAlignment="1">
      <alignment horizontal="center"/>
    </xf>
    <xf numFmtId="0" fontId="2" fillId="0" borderId="12" xfId="0" applyFont="1" applyBorder="1" applyAlignment="1">
      <alignment horizontal="center"/>
    </xf>
    <xf numFmtId="0" fontId="8" fillId="0" borderId="0" xfId="0" applyFont="1" applyAlignment="1">
      <alignment vertical="center" wrapText="1"/>
    </xf>
    <xf numFmtId="0" fontId="30" fillId="21" borderId="23" xfId="0" applyFont="1" applyFill="1" applyBorder="1" applyAlignment="1">
      <alignment horizontal="center" vertical="center"/>
    </xf>
    <xf numFmtId="0" fontId="30" fillId="21" borderId="24" xfId="0" applyFont="1" applyFill="1" applyBorder="1" applyAlignment="1">
      <alignment horizontal="center" vertical="center"/>
    </xf>
    <xf numFmtId="0" fontId="30" fillId="21" borderId="25" xfId="0" applyFont="1" applyFill="1" applyBorder="1" applyAlignment="1">
      <alignment horizontal="center" vertical="center"/>
    </xf>
    <xf numFmtId="0" fontId="30" fillId="21" borderId="27" xfId="0" applyFont="1" applyFill="1" applyBorder="1" applyAlignment="1">
      <alignment horizontal="center" vertical="center"/>
    </xf>
    <xf numFmtId="0" fontId="30" fillId="21" borderId="18" xfId="0" applyFont="1" applyFill="1" applyBorder="1" applyAlignment="1">
      <alignment horizontal="center" vertical="center"/>
    </xf>
    <xf numFmtId="0" fontId="30" fillId="21" borderId="28" xfId="0" applyFont="1" applyFill="1" applyBorder="1" applyAlignment="1">
      <alignment horizontal="center" vertical="center"/>
    </xf>
    <xf numFmtId="0" fontId="30" fillId="21" borderId="26" xfId="0" applyFont="1" applyFill="1" applyBorder="1" applyAlignment="1">
      <alignment horizontal="center" vertical="center" wrapText="1"/>
    </xf>
    <xf numFmtId="0" fontId="30" fillId="21" borderId="29" xfId="0" applyFont="1" applyFill="1" applyBorder="1" applyAlignment="1">
      <alignment horizontal="center" vertical="center" wrapText="1"/>
    </xf>
    <xf numFmtId="0" fontId="28" fillId="16" borderId="18" xfId="0" applyFont="1" applyFill="1" applyBorder="1" applyAlignment="1">
      <alignment horizontal="center" vertical="center" wrapText="1"/>
    </xf>
    <xf numFmtId="0" fontId="36" fillId="0" borderId="20" xfId="5" applyFont="1" applyBorder="1" applyAlignment="1">
      <alignment horizontal="left" vertical="center"/>
    </xf>
    <xf numFmtId="0" fontId="36" fillId="0" borderId="21" xfId="5" applyFont="1" applyBorder="1" applyAlignment="1">
      <alignment horizontal="left" vertical="center"/>
    </xf>
    <xf numFmtId="0" fontId="37" fillId="0" borderId="20" xfId="5" applyFont="1" applyBorder="1" applyAlignment="1">
      <alignment horizontal="left" vertical="center" wrapText="1"/>
    </xf>
    <xf numFmtId="0" fontId="37" fillId="0" borderId="21" xfId="5" applyFont="1" applyBorder="1" applyAlignment="1">
      <alignment horizontal="left" vertical="center" wrapText="1"/>
    </xf>
    <xf numFmtId="0" fontId="36" fillId="22" borderId="20" xfId="5" applyFont="1" applyFill="1" applyBorder="1" applyAlignment="1">
      <alignment horizontal="left" vertical="center"/>
    </xf>
    <xf numFmtId="0" fontId="36" fillId="22" borderId="21" xfId="5" applyFont="1" applyFill="1" applyBorder="1" applyAlignment="1">
      <alignment horizontal="left" vertical="center"/>
    </xf>
    <xf numFmtId="0" fontId="37" fillId="22" borderId="20" xfId="5" applyFont="1" applyFill="1" applyBorder="1" applyAlignment="1">
      <alignment horizontal="left" vertical="center" wrapText="1"/>
    </xf>
    <xf numFmtId="0" fontId="37" fillId="22" borderId="21" xfId="5" applyFont="1" applyFill="1" applyBorder="1" applyAlignment="1">
      <alignment horizontal="left" vertical="center" wrapText="1"/>
    </xf>
    <xf numFmtId="0" fontId="37" fillId="0" borderId="23" xfId="5" applyFont="1" applyBorder="1" applyAlignment="1">
      <alignment horizontal="left" vertical="center" wrapText="1"/>
    </xf>
    <xf numFmtId="0" fontId="37" fillId="0" borderId="25" xfId="5" applyFont="1" applyBorder="1" applyAlignment="1">
      <alignment horizontal="left" vertical="center" wrapText="1"/>
    </xf>
    <xf numFmtId="0" fontId="30" fillId="0" borderId="20"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1" xfId="0" applyFont="1" applyBorder="1" applyAlignment="1">
      <alignment horizontal="center" vertical="center" wrapText="1"/>
    </xf>
    <xf numFmtId="0" fontId="1" fillId="22" borderId="20" xfId="0" applyFont="1" applyFill="1" applyBorder="1" applyAlignment="1">
      <alignment horizontal="left"/>
    </xf>
    <xf numFmtId="0" fontId="1" fillId="22" borderId="22" xfId="0" applyFont="1" applyFill="1" applyBorder="1" applyAlignment="1">
      <alignment horizontal="left"/>
    </xf>
    <xf numFmtId="0" fontId="1" fillId="22" borderId="21" xfId="0" applyFont="1" applyFill="1" applyBorder="1" applyAlignment="1">
      <alignment horizontal="left"/>
    </xf>
    <xf numFmtId="0" fontId="36" fillId="0" borderId="20" xfId="0" applyFont="1" applyBorder="1" applyAlignment="1" applyProtection="1">
      <alignment horizontal="left" vertical="center"/>
      <protection locked="0"/>
    </xf>
    <xf numFmtId="0" fontId="36" fillId="0" borderId="21" xfId="0" applyFont="1" applyBorder="1" applyAlignment="1" applyProtection="1">
      <alignment horizontal="left" vertical="center"/>
      <protection locked="0"/>
    </xf>
    <xf numFmtId="0" fontId="40" fillId="0" borderId="20" xfId="0" applyFont="1" applyBorder="1" applyAlignment="1" applyProtection="1">
      <alignment horizontal="left" vertical="center" wrapText="1"/>
      <protection locked="0"/>
    </xf>
    <xf numFmtId="0" fontId="40" fillId="0" borderId="21" xfId="0" applyFont="1" applyBorder="1" applyAlignment="1" applyProtection="1">
      <alignment horizontal="left" vertical="center" wrapText="1"/>
      <protection locked="0"/>
    </xf>
    <xf numFmtId="0" fontId="36" fillId="18" borderId="20" xfId="0" applyFont="1" applyFill="1" applyBorder="1" applyAlignment="1" applyProtection="1">
      <alignment horizontal="center" vertical="center"/>
      <protection locked="0"/>
    </xf>
    <xf numFmtId="0" fontId="36" fillId="18" borderId="21" xfId="0" applyFont="1" applyFill="1" applyBorder="1" applyAlignment="1" applyProtection="1">
      <alignment horizontal="center" vertical="center"/>
      <protection locked="0"/>
    </xf>
    <xf numFmtId="0" fontId="36" fillId="0" borderId="20" xfId="0" applyFont="1" applyBorder="1" applyAlignment="1">
      <alignment horizontal="center"/>
    </xf>
    <xf numFmtId="0" fontId="36" fillId="0" borderId="21" xfId="0" applyFont="1" applyBorder="1" applyAlignment="1">
      <alignment horizontal="center"/>
    </xf>
    <xf numFmtId="0" fontId="36" fillId="18" borderId="20" xfId="0" applyFont="1" applyFill="1" applyBorder="1" applyAlignment="1">
      <alignment vertical="top"/>
    </xf>
    <xf numFmtId="0" fontId="36" fillId="18" borderId="22" xfId="0" applyFont="1" applyFill="1" applyBorder="1" applyAlignment="1">
      <alignment vertical="top"/>
    </xf>
    <xf numFmtId="0" fontId="36" fillId="18" borderId="21" xfId="0" applyFont="1" applyFill="1" applyBorder="1" applyAlignment="1">
      <alignment vertical="top"/>
    </xf>
    <xf numFmtId="0" fontId="36" fillId="18" borderId="20" xfId="0" applyFont="1" applyFill="1" applyBorder="1" applyAlignment="1">
      <alignment horizontal="left" vertical="center"/>
    </xf>
    <xf numFmtId="0" fontId="36" fillId="18" borderId="22" xfId="0" applyFont="1" applyFill="1" applyBorder="1" applyAlignment="1">
      <alignment horizontal="left" vertical="center"/>
    </xf>
    <xf numFmtId="0" fontId="36" fillId="18" borderId="21" xfId="0" applyFont="1" applyFill="1" applyBorder="1" applyAlignment="1">
      <alignment horizontal="left" vertical="center"/>
    </xf>
    <xf numFmtId="164" fontId="6" fillId="0" borderId="0" xfId="1" applyFont="1" applyAlignment="1" applyProtection="1">
      <alignment horizontal="center"/>
    </xf>
    <xf numFmtId="0" fontId="17" fillId="0" borderId="14" xfId="0" applyFont="1" applyBorder="1" applyAlignment="1">
      <alignment horizontal="center" vertical="center"/>
    </xf>
    <xf numFmtId="0" fontId="17" fillId="0" borderId="16" xfId="0" applyFont="1" applyBorder="1" applyAlignment="1">
      <alignment horizontal="center" vertical="center"/>
    </xf>
    <xf numFmtId="0" fontId="2" fillId="0" borderId="1" xfId="0" applyFont="1" applyBorder="1" applyAlignment="1">
      <alignment horizontal="center"/>
    </xf>
    <xf numFmtId="0" fontId="28" fillId="17" borderId="19" xfId="0" applyFont="1" applyFill="1" applyBorder="1" applyAlignment="1">
      <alignment horizontal="center" vertical="center"/>
    </xf>
    <xf numFmtId="0" fontId="32" fillId="0" borderId="20" xfId="0" applyFont="1" applyBorder="1" applyAlignment="1">
      <alignment horizontal="left" vertical="center" wrapText="1"/>
    </xf>
    <xf numFmtId="0" fontId="32" fillId="0" borderId="21" xfId="0" applyFont="1" applyBorder="1" applyAlignment="1">
      <alignment horizontal="left" vertical="center" wrapText="1"/>
    </xf>
    <xf numFmtId="0" fontId="0" fillId="19" borderId="19" xfId="0" applyFill="1" applyBorder="1" applyAlignment="1">
      <alignment horizontal="left" vertical="center"/>
    </xf>
    <xf numFmtId="0" fontId="32" fillId="0" borderId="19" xfId="0" applyFont="1" applyBorder="1" applyAlignment="1">
      <alignment horizontal="left" vertical="center" wrapText="1"/>
    </xf>
    <xf numFmtId="0" fontId="1" fillId="19" borderId="19" xfId="0" applyFont="1" applyFill="1" applyBorder="1" applyAlignment="1">
      <alignment horizontal="left" vertical="center" wrapText="1"/>
    </xf>
    <xf numFmtId="0" fontId="0" fillId="19" borderId="19" xfId="0" applyFill="1" applyBorder="1" applyAlignment="1">
      <alignment horizontal="left" vertical="center" wrapText="1"/>
    </xf>
    <xf numFmtId="0" fontId="30" fillId="17" borderId="19" xfId="0" applyFont="1" applyFill="1" applyBorder="1" applyAlignment="1">
      <alignment horizontal="center" vertical="center" wrapText="1"/>
    </xf>
    <xf numFmtId="0" fontId="28" fillId="17" borderId="19" xfId="0" applyFont="1" applyFill="1" applyBorder="1" applyAlignment="1">
      <alignment horizontal="center" vertical="center" wrapText="1"/>
    </xf>
    <xf numFmtId="0" fontId="28" fillId="0" borderId="20" xfId="0" applyFont="1" applyBorder="1" applyAlignment="1">
      <alignment horizontal="center" vertical="top" wrapText="1"/>
    </xf>
    <xf numFmtId="0" fontId="28" fillId="0" borderId="22" xfId="0" applyFont="1" applyBorder="1" applyAlignment="1">
      <alignment horizontal="center" vertical="top" wrapText="1"/>
    </xf>
    <xf numFmtId="0" fontId="28" fillId="0" borderId="21" xfId="0" applyFont="1" applyBorder="1" applyAlignment="1">
      <alignment horizontal="center" vertical="top" wrapText="1"/>
    </xf>
    <xf numFmtId="173" fontId="28" fillId="0" borderId="20" xfId="1" applyNumberFormat="1" applyFont="1" applyBorder="1" applyAlignment="1" applyProtection="1">
      <alignment horizontal="center"/>
      <protection locked="0"/>
    </xf>
    <xf numFmtId="173" fontId="28" fillId="0" borderId="21" xfId="1" applyNumberFormat="1" applyFont="1" applyBorder="1" applyAlignment="1" applyProtection="1">
      <alignment horizontal="center"/>
      <protection locked="0"/>
    </xf>
    <xf numFmtId="0" fontId="32" fillId="0" borderId="19" xfId="0" applyFont="1" applyBorder="1" applyAlignment="1">
      <alignment horizontal="left" vertical="center"/>
    </xf>
    <xf numFmtId="0" fontId="0" fillId="19" borderId="19" xfId="0" applyFill="1" applyBorder="1" applyAlignment="1">
      <alignment horizontal="left" vertical="top"/>
    </xf>
    <xf numFmtId="0" fontId="11" fillId="0" borderId="1" xfId="0" applyFont="1" applyBorder="1" applyAlignment="1">
      <alignment horizontal="left" vertical="center" wrapText="1"/>
    </xf>
    <xf numFmtId="0" fontId="11" fillId="0" borderId="13" xfId="0" applyFont="1" applyBorder="1" applyAlignment="1">
      <alignment horizontal="left" vertical="center"/>
    </xf>
    <xf numFmtId="0" fontId="15" fillId="0" borderId="1" xfId="0" applyFont="1" applyBorder="1" applyAlignment="1">
      <alignment horizontal="center" vertical="center"/>
    </xf>
    <xf numFmtId="0" fontId="0" fillId="0" borderId="0" xfId="0" applyAlignment="1" applyProtection="1">
      <alignment horizontal="center" vertical="center"/>
      <protection locked="0"/>
    </xf>
    <xf numFmtId="0" fontId="25" fillId="0" borderId="1" xfId="0" applyFont="1" applyBorder="1" applyAlignment="1" applyProtection="1">
      <alignment vertical="top"/>
      <protection locked="0"/>
    </xf>
    <xf numFmtId="169" fontId="26" fillId="9" borderId="3" xfId="0" applyNumberFormat="1" applyFont="1" applyFill="1" applyBorder="1" applyAlignment="1" applyProtection="1">
      <alignment horizontal="left" vertical="center" wrapText="1"/>
      <protection locked="0"/>
    </xf>
    <xf numFmtId="169" fontId="0" fillId="9" borderId="30" xfId="0" applyNumberFormat="1" applyFill="1" applyBorder="1" applyAlignment="1" applyProtection="1">
      <alignment horizontal="left" vertical="center" wrapText="1"/>
      <protection locked="0"/>
    </xf>
    <xf numFmtId="169" fontId="26" fillId="9" borderId="30" xfId="0" applyNumberFormat="1" applyFont="1" applyFill="1" applyBorder="1" applyAlignment="1" applyProtection="1">
      <alignment horizontal="left" vertical="center" wrapText="1"/>
      <protection locked="0"/>
    </xf>
    <xf numFmtId="169" fontId="0" fillId="9" borderId="5" xfId="0" applyNumberFormat="1" applyFill="1" applyBorder="1" applyAlignment="1" applyProtection="1">
      <alignment horizontal="left" vertical="center" wrapText="1"/>
      <protection locked="0"/>
    </xf>
    <xf numFmtId="0" fontId="2" fillId="0" borderId="0" xfId="0" applyFont="1" applyAlignment="1">
      <alignment horizontal="center" vertical="center"/>
    </xf>
    <xf numFmtId="0" fontId="2" fillId="0" borderId="17" xfId="0" applyFont="1" applyBorder="1" applyAlignment="1">
      <alignment horizontal="center" vertical="center"/>
    </xf>
    <xf numFmtId="0" fontId="3" fillId="0" borderId="17" xfId="0" applyFont="1" applyBorder="1" applyAlignment="1">
      <alignment horizontal="center" vertical="center"/>
    </xf>
    <xf numFmtId="0" fontId="2" fillId="10" borderId="2" xfId="0" applyFont="1" applyFill="1" applyBorder="1" applyAlignment="1">
      <alignment horizontal="center" vertical="center" wrapText="1"/>
    </xf>
    <xf numFmtId="0" fontId="0" fillId="0" borderId="14" xfId="0" applyBorder="1" applyAlignment="1" applyProtection="1">
      <alignment horizontal="left" vertical="center" wrapText="1"/>
      <protection locked="0"/>
    </xf>
    <xf numFmtId="164" fontId="6" fillId="0" borderId="0" xfId="1" applyFont="1" applyAlignment="1" applyProtection="1">
      <alignment horizontal="center"/>
      <protection locked="0"/>
    </xf>
    <xf numFmtId="0" fontId="12" fillId="10" borderId="1" xfId="0" applyFont="1" applyFill="1" applyBorder="1" applyAlignment="1">
      <alignment horizontal="center" vertical="center"/>
    </xf>
    <xf numFmtId="0" fontId="2" fillId="10" borderId="1" xfId="0" applyFont="1" applyFill="1" applyBorder="1" applyAlignment="1">
      <alignment horizontal="center" vertical="center" wrapText="1"/>
    </xf>
    <xf numFmtId="0" fontId="10" fillId="14" borderId="1" xfId="0" applyFont="1" applyFill="1" applyBorder="1" applyAlignment="1" applyProtection="1">
      <alignment horizontal="center" vertical="center" wrapText="1"/>
    </xf>
  </cellXfs>
  <cellStyles count="12">
    <cellStyle name="Catégorie de la table dynamique" xfId="9" xr:uid="{00000000-0005-0000-0000-00000B000000}"/>
    <cellStyle name="Champ de la table dynamique" xfId="8" xr:uid="{00000000-0005-0000-0000-00000A000000}"/>
    <cellStyle name="Coin de la table dynamique" xfId="6" xr:uid="{00000000-0005-0000-0000-000008000000}"/>
    <cellStyle name="Milliers" xfId="1" builtinId="3"/>
    <cellStyle name="Milliers 2" xfId="4" xr:uid="{00000000-0005-0000-0000-000006000000}"/>
    <cellStyle name="Monétaire" xfId="2" builtinId="4"/>
    <cellStyle name="Normal" xfId="0" builtinId="0"/>
    <cellStyle name="Normal 2" xfId="5" xr:uid="{00000000-0005-0000-0000-000007000000}"/>
    <cellStyle name="Pourcentage" xfId="3" builtinId="5"/>
    <cellStyle name="Résultat de la table dynamique" xfId="11" xr:uid="{00000000-0005-0000-0000-00000D000000}"/>
    <cellStyle name="Titre de la table dynamique" xfId="10" xr:uid="{00000000-0005-0000-0000-00000C000000}"/>
    <cellStyle name="Valeur de la table dynamique" xfId="7"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9</xdr:col>
      <xdr:colOff>19080</xdr:colOff>
      <xdr:row>0</xdr:row>
      <xdr:rowOff>0</xdr:rowOff>
    </xdr:from>
    <xdr:to>
      <xdr:col>12</xdr:col>
      <xdr:colOff>324740</xdr:colOff>
      <xdr:row>2</xdr:row>
      <xdr:rowOff>58740</xdr:rowOff>
    </xdr:to>
    <xdr:pic>
      <xdr:nvPicPr>
        <xdr:cNvPr id="2" name="Image 2">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bwMode="auto">
        <a:xfrm>
          <a:off x="9563760" y="0"/>
          <a:ext cx="4887720" cy="868320"/>
        </a:xfrm>
        <a:prstGeom prst="rect">
          <a:avLst/>
        </a:prstGeom>
        <a:ln w="0">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447525</xdr:colOff>
      <xdr:row>0</xdr:row>
      <xdr:rowOff>139805</xdr:rowOff>
    </xdr:from>
    <xdr:to>
      <xdr:col>10</xdr:col>
      <xdr:colOff>780655</xdr:colOff>
      <xdr:row>1</xdr:row>
      <xdr:rowOff>426315</xdr:rowOff>
    </xdr:to>
    <xdr:pic>
      <xdr:nvPicPr>
        <xdr:cNvPr id="2" name="Imag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tretch/>
      </xdr:blipFill>
      <xdr:spPr bwMode="auto">
        <a:xfrm>
          <a:off x="6067275" y="139805"/>
          <a:ext cx="4781305" cy="886585"/>
        </a:xfrm>
        <a:prstGeom prst="rect">
          <a:avLst/>
        </a:prstGeom>
        <a:ln w="0">
          <a:noFill/>
        </a:ln>
      </xdr:spPr>
    </xdr:pic>
    <xdr:clientData/>
  </xdr:twoCellAnchor>
  <xdr:oneCellAnchor>
    <xdr:from>
      <xdr:col>6</xdr:col>
      <xdr:colOff>1104900</xdr:colOff>
      <xdr:row>4</xdr:row>
      <xdr:rowOff>88899</xdr:rowOff>
    </xdr:from>
    <xdr:ext cx="4114800" cy="781240"/>
    <xdr:sp macro="" textlink="">
      <xdr:nvSpPr>
        <xdr:cNvPr id="3" name="ZoneTexte 2">
          <a:extLst>
            <a:ext uri="{FF2B5EF4-FFF2-40B4-BE49-F238E27FC236}">
              <a16:creationId xmlns:a16="http://schemas.microsoft.com/office/drawing/2014/main" id="{0FBF8271-9785-E77D-406A-815277113354}"/>
            </a:ext>
          </a:extLst>
        </xdr:cNvPr>
        <xdr:cNvSpPr txBox="1"/>
      </xdr:nvSpPr>
      <xdr:spPr>
        <a:xfrm>
          <a:off x="6724650" y="1650999"/>
          <a:ext cx="4114800" cy="781240"/>
        </a:xfrm>
        <a:custGeom>
          <a:avLst/>
          <a:gdLst>
            <a:gd name="connsiteX0" fmla="*/ 0 w 4114800"/>
            <a:gd name="connsiteY0" fmla="*/ 0 h 781240"/>
            <a:gd name="connsiteX1" fmla="*/ 546681 w 4114800"/>
            <a:gd name="connsiteY1" fmla="*/ 0 h 781240"/>
            <a:gd name="connsiteX2" fmla="*/ 1011065 w 4114800"/>
            <a:gd name="connsiteY2" fmla="*/ 0 h 781240"/>
            <a:gd name="connsiteX3" fmla="*/ 1681190 w 4114800"/>
            <a:gd name="connsiteY3" fmla="*/ 0 h 781240"/>
            <a:gd name="connsiteX4" fmla="*/ 2227870 w 4114800"/>
            <a:gd name="connsiteY4" fmla="*/ 0 h 781240"/>
            <a:gd name="connsiteX5" fmla="*/ 2774551 w 4114800"/>
            <a:gd name="connsiteY5" fmla="*/ 0 h 781240"/>
            <a:gd name="connsiteX6" fmla="*/ 3444675 w 4114800"/>
            <a:gd name="connsiteY6" fmla="*/ 0 h 781240"/>
            <a:gd name="connsiteX7" fmla="*/ 4114800 w 4114800"/>
            <a:gd name="connsiteY7" fmla="*/ 0 h 781240"/>
            <a:gd name="connsiteX8" fmla="*/ 4114800 w 4114800"/>
            <a:gd name="connsiteY8" fmla="*/ 406245 h 781240"/>
            <a:gd name="connsiteX9" fmla="*/ 4114800 w 4114800"/>
            <a:gd name="connsiteY9" fmla="*/ 781240 h 781240"/>
            <a:gd name="connsiteX10" fmla="*/ 3609267 w 4114800"/>
            <a:gd name="connsiteY10" fmla="*/ 781240 h 781240"/>
            <a:gd name="connsiteX11" fmla="*/ 3021439 w 4114800"/>
            <a:gd name="connsiteY11" fmla="*/ 781240 h 781240"/>
            <a:gd name="connsiteX12" fmla="*/ 2474758 w 4114800"/>
            <a:gd name="connsiteY12" fmla="*/ 781240 h 781240"/>
            <a:gd name="connsiteX13" fmla="*/ 1804634 w 4114800"/>
            <a:gd name="connsiteY13" fmla="*/ 781240 h 781240"/>
            <a:gd name="connsiteX14" fmla="*/ 1134509 w 4114800"/>
            <a:gd name="connsiteY14" fmla="*/ 781240 h 781240"/>
            <a:gd name="connsiteX15" fmla="*/ 628977 w 4114800"/>
            <a:gd name="connsiteY15" fmla="*/ 781240 h 781240"/>
            <a:gd name="connsiteX16" fmla="*/ 0 w 4114800"/>
            <a:gd name="connsiteY16" fmla="*/ 781240 h 781240"/>
            <a:gd name="connsiteX17" fmla="*/ 0 w 4114800"/>
            <a:gd name="connsiteY17" fmla="*/ 374995 h 781240"/>
            <a:gd name="connsiteX18" fmla="*/ 0 w 4114800"/>
            <a:gd name="connsiteY18" fmla="*/ 0 h 78124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4114800" h="781240" extrusionOk="0">
              <a:moveTo>
                <a:pt x="0" y="0"/>
              </a:moveTo>
              <a:cubicBezTo>
                <a:pt x="269664" y="-55989"/>
                <a:pt x="379057" y="32386"/>
                <a:pt x="546681" y="0"/>
              </a:cubicBezTo>
              <a:cubicBezTo>
                <a:pt x="714305" y="-32386"/>
                <a:pt x="852721" y="5703"/>
                <a:pt x="1011065" y="0"/>
              </a:cubicBezTo>
              <a:cubicBezTo>
                <a:pt x="1169409" y="-5703"/>
                <a:pt x="1354389" y="80366"/>
                <a:pt x="1681190" y="0"/>
              </a:cubicBezTo>
              <a:cubicBezTo>
                <a:pt x="2007992" y="-80366"/>
                <a:pt x="2101766" y="62354"/>
                <a:pt x="2227870" y="0"/>
              </a:cubicBezTo>
              <a:cubicBezTo>
                <a:pt x="2353974" y="-62354"/>
                <a:pt x="2617727" y="38708"/>
                <a:pt x="2774551" y="0"/>
              </a:cubicBezTo>
              <a:cubicBezTo>
                <a:pt x="2931375" y="-38708"/>
                <a:pt x="3252623" y="51485"/>
                <a:pt x="3444675" y="0"/>
              </a:cubicBezTo>
              <a:cubicBezTo>
                <a:pt x="3636727" y="-51485"/>
                <a:pt x="3812756" y="24147"/>
                <a:pt x="4114800" y="0"/>
              </a:cubicBezTo>
              <a:cubicBezTo>
                <a:pt x="4129860" y="143446"/>
                <a:pt x="4071814" y="320017"/>
                <a:pt x="4114800" y="406245"/>
              </a:cubicBezTo>
              <a:cubicBezTo>
                <a:pt x="4157786" y="492474"/>
                <a:pt x="4093078" y="652715"/>
                <a:pt x="4114800" y="781240"/>
              </a:cubicBezTo>
              <a:cubicBezTo>
                <a:pt x="3948992" y="804175"/>
                <a:pt x="3825208" y="730043"/>
                <a:pt x="3609267" y="781240"/>
              </a:cubicBezTo>
              <a:cubicBezTo>
                <a:pt x="3393326" y="832437"/>
                <a:pt x="3247081" y="749131"/>
                <a:pt x="3021439" y="781240"/>
              </a:cubicBezTo>
              <a:cubicBezTo>
                <a:pt x="2795797" y="813349"/>
                <a:pt x="2739541" y="746926"/>
                <a:pt x="2474758" y="781240"/>
              </a:cubicBezTo>
              <a:cubicBezTo>
                <a:pt x="2209975" y="815554"/>
                <a:pt x="2127668" y="779738"/>
                <a:pt x="1804634" y="781240"/>
              </a:cubicBezTo>
              <a:cubicBezTo>
                <a:pt x="1481600" y="782742"/>
                <a:pt x="1363668" y="708854"/>
                <a:pt x="1134509" y="781240"/>
              </a:cubicBezTo>
              <a:cubicBezTo>
                <a:pt x="905351" y="853626"/>
                <a:pt x="776233" y="732375"/>
                <a:pt x="628977" y="781240"/>
              </a:cubicBezTo>
              <a:cubicBezTo>
                <a:pt x="481721" y="830105"/>
                <a:pt x="134288" y="729407"/>
                <a:pt x="0" y="781240"/>
              </a:cubicBezTo>
              <a:cubicBezTo>
                <a:pt x="-22793" y="606305"/>
                <a:pt x="13133" y="515644"/>
                <a:pt x="0" y="374995"/>
              </a:cubicBezTo>
              <a:cubicBezTo>
                <a:pt x="-13133" y="234347"/>
                <a:pt x="34895" y="140876"/>
                <a:pt x="0" y="0"/>
              </a:cubicBezTo>
              <a:close/>
            </a:path>
          </a:pathLst>
        </a:custGeom>
        <a:noFill/>
        <a:ln w="41275">
          <a:solidFill>
            <a:schemeClr val="accent1"/>
          </a:solidFill>
          <a:extLst>
            <a:ext uri="{C807C97D-BFC1-408E-A445-0C87EB9F89A2}">
              <ask:lineSketchStyleProps xmlns:ask="http://schemas.microsoft.com/office/drawing/2018/sketchyshapes" sd="1219033472">
                <a:prstGeom prst="rect">
                  <a:avLst/>
                </a:prstGeom>
                <ask:type>
                  <ask:lineSketchScribble/>
                </ask:type>
              </ask:lineSketchStyleProps>
            </a:ext>
          </a:extLst>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fr-FR" sz="1100">
              <a:solidFill>
                <a:srgbClr val="FF0000"/>
              </a:solidFill>
            </a:rPr>
            <a:t>ATTENTION !</a:t>
          </a:r>
          <a:endParaRPr lang="fr-FR">
            <a:solidFill>
              <a:srgbClr val="FF0000"/>
            </a:solidFill>
          </a:endParaRPr>
        </a:p>
        <a:p>
          <a:pPr algn="ctr"/>
          <a:r>
            <a:rPr lang="fr-FR" sz="1100">
              <a:solidFill>
                <a:srgbClr val="FF0000"/>
              </a:solidFill>
            </a:rPr>
            <a:t>Cet onglet n'est pas à renseigner pour l'acquisition de matériel </a:t>
          </a:r>
        </a:p>
        <a:p>
          <a:pPr algn="ctr"/>
          <a:r>
            <a:rPr lang="fr-FR" sz="1100">
              <a:solidFill>
                <a:srgbClr val="FF0000"/>
              </a:solidFill>
            </a:rPr>
            <a:t>d'entretien du bocage</a:t>
          </a:r>
        </a:p>
        <a:p>
          <a:pPr algn="ctr"/>
          <a:endParaRPr lang="fr-FR" sz="1100">
            <a:solidFill>
              <a:srgbClr val="FF0000"/>
            </a:solidFill>
          </a:endParaRP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5</xdr:col>
      <xdr:colOff>47475</xdr:colOff>
      <xdr:row>0</xdr:row>
      <xdr:rowOff>88855</xdr:rowOff>
    </xdr:from>
    <xdr:to>
      <xdr:col>10</xdr:col>
      <xdr:colOff>971049</xdr:colOff>
      <xdr:row>2</xdr:row>
      <xdr:rowOff>135420</xdr:rowOff>
    </xdr:to>
    <xdr:pic>
      <xdr:nvPicPr>
        <xdr:cNvPr id="2" name="Image 2">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a:stretch/>
      </xdr:blipFill>
      <xdr:spPr bwMode="auto">
        <a:xfrm>
          <a:off x="5391000" y="88855"/>
          <a:ext cx="4809774" cy="865715"/>
        </a:xfrm>
        <a:prstGeom prst="rect">
          <a:avLst/>
        </a:prstGeom>
        <a:ln w="0">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78650</xdr:colOff>
      <xdr:row>0</xdr:row>
      <xdr:rowOff>47095</xdr:rowOff>
    </xdr:from>
    <xdr:to>
      <xdr:col>7</xdr:col>
      <xdr:colOff>1155100</xdr:colOff>
      <xdr:row>1</xdr:row>
      <xdr:rowOff>256770</xdr:rowOff>
    </xdr:to>
    <xdr:pic>
      <xdr:nvPicPr>
        <xdr:cNvPr id="3" name="Image 2">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1"/>
        <a:stretch/>
      </xdr:blipFill>
      <xdr:spPr bwMode="auto">
        <a:xfrm>
          <a:off x="5422175" y="47095"/>
          <a:ext cx="3524375" cy="619250"/>
        </a:xfrm>
        <a:prstGeom prst="rect">
          <a:avLst/>
        </a:prstGeom>
        <a:ln w="0">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1949400</xdr:colOff>
      <xdr:row>0</xdr:row>
      <xdr:rowOff>88920</xdr:rowOff>
    </xdr:from>
    <xdr:to>
      <xdr:col>5</xdr:col>
      <xdr:colOff>1082520</xdr:colOff>
      <xdr:row>2</xdr:row>
      <xdr:rowOff>19440</xdr:rowOff>
    </xdr:to>
    <xdr:pic>
      <xdr:nvPicPr>
        <xdr:cNvPr id="4" name="Image 2">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1"/>
        <a:stretch/>
      </xdr:blipFill>
      <xdr:spPr bwMode="auto">
        <a:xfrm>
          <a:off x="5164920" y="88920"/>
          <a:ext cx="3778200" cy="702000"/>
        </a:xfrm>
        <a:prstGeom prst="rect">
          <a:avLst/>
        </a:prstGeom>
        <a:ln w="0">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135858</xdr:colOff>
      <xdr:row>0</xdr:row>
      <xdr:rowOff>47624</xdr:rowOff>
    </xdr:from>
    <xdr:to>
      <xdr:col>8</xdr:col>
      <xdr:colOff>17413</xdr:colOff>
      <xdr:row>1</xdr:row>
      <xdr:rowOff>311879</xdr:rowOff>
    </xdr:to>
    <xdr:pic>
      <xdr:nvPicPr>
        <xdr:cNvPr id="5" name="Image 1">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1"/>
        <a:stretch/>
      </xdr:blipFill>
      <xdr:spPr bwMode="auto">
        <a:xfrm>
          <a:off x="5936583" y="47624"/>
          <a:ext cx="3516930" cy="680180"/>
        </a:xfrm>
        <a:prstGeom prst="rect">
          <a:avLst/>
        </a:prstGeom>
        <a:ln w="0">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58964</xdr:colOff>
      <xdr:row>0</xdr:row>
      <xdr:rowOff>47626</xdr:rowOff>
    </xdr:from>
    <xdr:to>
      <xdr:col>10</xdr:col>
      <xdr:colOff>692694</xdr:colOff>
      <xdr:row>2</xdr:row>
      <xdr:rowOff>45848</xdr:rowOff>
    </xdr:to>
    <xdr:pic>
      <xdr:nvPicPr>
        <xdr:cNvPr id="6" name="Image 4">
          <a:extLst>
            <a:ext uri="{FF2B5EF4-FFF2-40B4-BE49-F238E27FC236}">
              <a16:creationId xmlns:a16="http://schemas.microsoft.com/office/drawing/2014/main" id="{00000000-0008-0000-0600-000006000000}"/>
            </a:ext>
          </a:extLst>
        </xdr:cNvPr>
        <xdr:cNvPicPr>
          <a:picLocks noChangeAspect="1"/>
        </xdr:cNvPicPr>
      </xdr:nvPicPr>
      <xdr:blipFill>
        <a:blip xmlns:r="http://schemas.openxmlformats.org/officeDocument/2006/relationships" r:embed="rId1"/>
        <a:stretch/>
      </xdr:blipFill>
      <xdr:spPr bwMode="auto">
        <a:xfrm>
          <a:off x="5431064" y="47626"/>
          <a:ext cx="4297680" cy="823722"/>
        </a:xfrm>
        <a:prstGeom prst="rect">
          <a:avLst/>
        </a:prstGeom>
        <a:ln w="0">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58964</xdr:colOff>
      <xdr:row>0</xdr:row>
      <xdr:rowOff>47626</xdr:rowOff>
    </xdr:from>
    <xdr:to>
      <xdr:col>9</xdr:col>
      <xdr:colOff>581569</xdr:colOff>
      <xdr:row>2</xdr:row>
      <xdr:rowOff>153798</xdr:rowOff>
    </xdr:to>
    <xdr:pic>
      <xdr:nvPicPr>
        <xdr:cNvPr id="2" name="Image 4">
          <a:extLst>
            <a:ext uri="{FF2B5EF4-FFF2-40B4-BE49-F238E27FC236}">
              <a16:creationId xmlns:a16="http://schemas.microsoft.com/office/drawing/2014/main" id="{98F0BF37-8018-4CB4-8081-04F4ECFFBE38}"/>
            </a:ext>
          </a:extLst>
        </xdr:cNvPr>
        <xdr:cNvPicPr>
          <a:picLocks noChangeAspect="1"/>
        </xdr:cNvPicPr>
      </xdr:nvPicPr>
      <xdr:blipFill>
        <a:blip xmlns:r="http://schemas.openxmlformats.org/officeDocument/2006/relationships" r:embed="rId1"/>
        <a:stretch/>
      </xdr:blipFill>
      <xdr:spPr bwMode="auto">
        <a:xfrm>
          <a:off x="5431064" y="44451"/>
          <a:ext cx="4291330" cy="820547"/>
        </a:xfrm>
        <a:prstGeom prst="rect">
          <a:avLst/>
        </a:prstGeom>
        <a:ln w="0">
          <a:noFill/>
        </a:ln>
      </xdr:spPr>
    </xdr:pic>
    <xdr:clientData/>
  </xdr:twoCellAnchor>
</xdr:wsDr>
</file>

<file path=xl/theme/theme1.xml><?xml version="1.0" encoding="utf-8"?>
<a:theme xmlns:a="http://schemas.openxmlformats.org/drawingml/2006/main" name="Office Theme">
  <a:themeElements>
    <a:clrScheme name="Office">
      <a:dk1>
        <a:srgbClr val="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6"/>
  <sheetViews>
    <sheetView tabSelected="1" zoomScale="85" zoomScaleNormal="85" workbookViewId="0">
      <selection activeCell="Q27" sqref="Q27"/>
    </sheetView>
  </sheetViews>
  <sheetFormatPr baseColWidth="10" defaultColWidth="11.42578125" defaultRowHeight="15" x14ac:dyDescent="0.25"/>
  <cols>
    <col min="1" max="1" width="7.7109375" style="1" customWidth="1"/>
    <col min="2" max="2" width="21.7109375" style="1" customWidth="1"/>
    <col min="3" max="3" width="14.28515625" style="1" customWidth="1"/>
    <col min="4" max="4" width="15.28515625" style="1" customWidth="1"/>
    <col min="5" max="5" width="14.5703125" style="1" customWidth="1"/>
    <col min="6" max="6" width="15.42578125" style="1" customWidth="1"/>
    <col min="7" max="7" width="15.7109375" style="1" customWidth="1"/>
    <col min="8" max="8" width="15" style="1" customWidth="1"/>
    <col min="9" max="9" width="15.5703125" style="1" customWidth="1"/>
    <col min="10" max="10" width="20.5703125" style="1" customWidth="1"/>
    <col min="11" max="11" width="23.28515625" style="1" customWidth="1"/>
    <col min="12" max="12" width="21.140625" style="2" customWidth="1"/>
    <col min="13" max="13" width="12.28515625" style="2" customWidth="1"/>
    <col min="14" max="14" width="11.42578125" style="3"/>
    <col min="15" max="15" width="18.28515625" style="1" customWidth="1"/>
    <col min="16" max="16" width="23.5703125" style="1" customWidth="1"/>
    <col min="17" max="17" width="24.7109375" style="1" customWidth="1"/>
    <col min="18" max="18" width="18.28515625" style="1" customWidth="1"/>
    <col min="19" max="16384" width="11.42578125" style="1"/>
  </cols>
  <sheetData>
    <row r="1" spans="1:19" ht="31.9" customHeight="1" thickBot="1" x14ac:dyDescent="0.3">
      <c r="A1" s="216" t="s">
        <v>0</v>
      </c>
      <c r="B1" s="216"/>
      <c r="C1" s="216"/>
      <c r="D1" s="216"/>
      <c r="E1" s="211"/>
      <c r="F1" s="212"/>
      <c r="G1" s="212"/>
      <c r="H1" s="212"/>
      <c r="I1" s="213"/>
      <c r="J1"/>
      <c r="K1"/>
      <c r="L1" s="5"/>
      <c r="M1" s="5"/>
      <c r="N1" s="13"/>
    </row>
    <row r="2" spans="1:19" ht="31.9" customHeight="1" thickBot="1" x14ac:dyDescent="0.3">
      <c r="A2" s="215" t="s">
        <v>1</v>
      </c>
      <c r="B2" s="215"/>
      <c r="C2" s="215"/>
      <c r="D2" s="215"/>
      <c r="E2" s="211"/>
      <c r="F2" s="212"/>
      <c r="G2" s="212"/>
      <c r="H2" s="212"/>
      <c r="I2" s="213"/>
      <c r="J2"/>
      <c r="K2"/>
      <c r="L2" s="5"/>
      <c r="M2" s="5"/>
      <c r="N2" s="13"/>
    </row>
    <row r="3" spans="1:19" x14ac:dyDescent="0.25">
      <c r="A3"/>
      <c r="B3"/>
      <c r="C3"/>
      <c r="D3"/>
      <c r="E3"/>
      <c r="F3"/>
      <c r="G3"/>
      <c r="H3"/>
      <c r="I3"/>
      <c r="N3"/>
      <c r="Q3" s="2"/>
      <c r="R3" s="2"/>
      <c r="S3" s="3"/>
    </row>
    <row r="4" spans="1:19" x14ac:dyDescent="0.25">
      <c r="A4"/>
      <c r="B4" s="88" t="s">
        <v>2</v>
      </c>
      <c r="C4"/>
      <c r="D4" s="89"/>
      <c r="E4"/>
      <c r="F4"/>
      <c r="G4"/>
      <c r="H4"/>
      <c r="I4"/>
      <c r="J4" s="217" t="s">
        <v>3</v>
      </c>
      <c r="K4" s="217"/>
      <c r="L4" s="217"/>
      <c r="M4" s="217"/>
      <c r="N4" s="13"/>
    </row>
    <row r="5" spans="1:19" x14ac:dyDescent="0.25">
      <c r="A5"/>
      <c r="B5" s="88"/>
      <c r="C5"/>
      <c r="D5" s="89"/>
      <c r="E5"/>
      <c r="F5"/>
      <c r="G5"/>
      <c r="H5"/>
      <c r="I5"/>
      <c r="N5" s="90"/>
      <c r="O5" s="78"/>
    </row>
    <row r="6" spans="1:19" x14ac:dyDescent="0.25">
      <c r="A6"/>
      <c r="B6" s="91" t="s">
        <v>4</v>
      </c>
      <c r="C6" s="92"/>
      <c r="D6" s="92"/>
      <c r="E6" s="92"/>
      <c r="F6" s="92"/>
      <c r="G6" s="92"/>
      <c r="H6"/>
      <c r="I6"/>
      <c r="J6"/>
      <c r="K6"/>
      <c r="L6" s="5"/>
      <c r="M6" s="5"/>
      <c r="N6" s="13"/>
    </row>
    <row r="7" spans="1:19" x14ac:dyDescent="0.25">
      <c r="A7"/>
      <c r="B7"/>
      <c r="C7" s="92"/>
      <c r="D7" s="92"/>
      <c r="E7" s="92"/>
      <c r="F7" s="92"/>
      <c r="G7" s="92"/>
      <c r="H7"/>
      <c r="I7"/>
      <c r="J7"/>
      <c r="K7"/>
      <c r="L7" s="5"/>
      <c r="M7" s="5"/>
      <c r="N7" s="13"/>
    </row>
    <row r="8" spans="1:19" x14ac:dyDescent="0.25">
      <c r="A8"/>
      <c r="B8" s="92" t="s">
        <v>5</v>
      </c>
      <c r="C8" s="92"/>
      <c r="D8" s="92"/>
      <c r="E8" s="92"/>
      <c r="F8" s="92"/>
      <c r="G8" s="92"/>
      <c r="H8"/>
      <c r="I8"/>
      <c r="J8"/>
      <c r="K8"/>
      <c r="L8" s="5"/>
      <c r="M8" s="5"/>
      <c r="N8" s="13"/>
    </row>
    <row r="9" spans="1:19" x14ac:dyDescent="0.25">
      <c r="A9"/>
      <c r="B9" s="92" t="s">
        <v>6</v>
      </c>
      <c r="C9" s="92"/>
      <c r="D9" s="92"/>
      <c r="E9" s="92"/>
      <c r="F9" s="92"/>
      <c r="G9" s="92"/>
      <c r="H9"/>
      <c r="I9"/>
      <c r="J9"/>
      <c r="K9"/>
      <c r="L9" s="5"/>
      <c r="M9" s="5"/>
      <c r="N9" s="13"/>
    </row>
    <row r="10" spans="1:19" x14ac:dyDescent="0.25">
      <c r="A10"/>
      <c r="B10" s="92" t="s">
        <v>7</v>
      </c>
      <c r="C10" s="92"/>
      <c r="D10" s="92"/>
      <c r="E10" s="92"/>
      <c r="F10" s="92"/>
      <c r="G10" s="92"/>
      <c r="H10"/>
      <c r="I10"/>
      <c r="J10"/>
      <c r="K10"/>
      <c r="L10" s="5"/>
      <c r="M10" s="5"/>
      <c r="N10" s="13"/>
    </row>
    <row r="11" spans="1:19" x14ac:dyDescent="0.25">
      <c r="A11"/>
      <c r="B11" s="93"/>
      <c r="C11"/>
      <c r="D11"/>
      <c r="E11"/>
      <c r="F11"/>
      <c r="G11"/>
      <c r="H11"/>
      <c r="I11"/>
      <c r="J11"/>
      <c r="K11"/>
      <c r="L11" s="5"/>
      <c r="M11" s="5"/>
      <c r="N11" s="13"/>
    </row>
    <row r="12" spans="1:19" s="3" customFormat="1" ht="51.75" customHeight="1" x14ac:dyDescent="0.25">
      <c r="A12" s="94" t="s">
        <v>8</v>
      </c>
      <c r="B12" s="95" t="s">
        <v>9</v>
      </c>
      <c r="C12" s="95" t="s">
        <v>10</v>
      </c>
      <c r="D12" s="96" t="s">
        <v>295</v>
      </c>
      <c r="E12" s="95" t="s">
        <v>319</v>
      </c>
      <c r="F12" s="95" t="s">
        <v>11</v>
      </c>
      <c r="G12" s="97" t="s">
        <v>12</v>
      </c>
      <c r="H12" s="97" t="s">
        <v>13</v>
      </c>
      <c r="I12" s="94" t="s">
        <v>14</v>
      </c>
      <c r="J12" s="95" t="s">
        <v>15</v>
      </c>
      <c r="K12" s="95" t="s">
        <v>16</v>
      </c>
      <c r="L12" s="95" t="s">
        <v>17</v>
      </c>
      <c r="M12" s="6" t="s">
        <v>18</v>
      </c>
      <c r="N12" s="94" t="s">
        <v>19</v>
      </c>
    </row>
    <row r="13" spans="1:19" ht="27.4" customHeight="1" x14ac:dyDescent="0.25">
      <c r="A13" s="199">
        <v>1</v>
      </c>
      <c r="B13" s="200" t="s">
        <v>20</v>
      </c>
      <c r="C13" s="200"/>
      <c r="D13" s="200"/>
      <c r="E13" s="200" t="s">
        <v>296</v>
      </c>
      <c r="F13" s="200"/>
      <c r="G13" s="200"/>
      <c r="H13" s="200"/>
      <c r="I13" s="200"/>
      <c r="J13" s="200"/>
      <c r="K13" s="200"/>
      <c r="L13" s="200" t="s">
        <v>21</v>
      </c>
      <c r="M13" s="55">
        <v>5</v>
      </c>
      <c r="N13" s="56">
        <v>50</v>
      </c>
      <c r="O13" s="214" t="s">
        <v>325</v>
      </c>
      <c r="P13" s="7"/>
    </row>
    <row r="14" spans="1:19" x14ac:dyDescent="0.25">
      <c r="A14" s="199">
        <v>2</v>
      </c>
      <c r="B14" s="200" t="s">
        <v>315</v>
      </c>
      <c r="C14" s="200"/>
      <c r="D14" s="200"/>
      <c r="E14" s="200"/>
      <c r="F14" s="200"/>
      <c r="G14" s="200"/>
      <c r="H14" s="200"/>
      <c r="I14" s="200"/>
      <c r="J14" s="200"/>
      <c r="K14" s="200"/>
      <c r="L14" s="200"/>
      <c r="M14" s="55"/>
      <c r="N14" s="56"/>
      <c r="O14" s="214"/>
      <c r="P14" s="7"/>
    </row>
    <row r="15" spans="1:19" ht="30" x14ac:dyDescent="0.25">
      <c r="A15" s="199">
        <v>3</v>
      </c>
      <c r="B15" s="200" t="s">
        <v>23</v>
      </c>
      <c r="C15" s="200"/>
      <c r="D15" s="200"/>
      <c r="E15" s="200" t="s">
        <v>297</v>
      </c>
      <c r="F15" s="200"/>
      <c r="G15" s="200"/>
      <c r="H15" s="200"/>
      <c r="I15" s="200"/>
      <c r="J15" s="200"/>
      <c r="K15" s="200"/>
      <c r="L15" s="200" t="s">
        <v>300</v>
      </c>
      <c r="M15" s="55"/>
      <c r="N15" s="56">
        <v>20</v>
      </c>
      <c r="O15" s="214"/>
      <c r="P15" s="7"/>
    </row>
    <row r="16" spans="1:19" ht="45" x14ac:dyDescent="0.25">
      <c r="A16" s="199">
        <v>4</v>
      </c>
      <c r="B16" s="200" t="s">
        <v>298</v>
      </c>
      <c r="C16" s="200"/>
      <c r="D16" s="200"/>
      <c r="E16" s="200" t="s">
        <v>299</v>
      </c>
      <c r="F16" s="200"/>
      <c r="G16" s="200"/>
      <c r="H16" s="200"/>
      <c r="I16" s="200"/>
      <c r="J16" s="200"/>
      <c r="K16" s="200"/>
      <c r="L16" s="200" t="s">
        <v>301</v>
      </c>
      <c r="M16" s="55"/>
      <c r="N16" s="56">
        <v>15</v>
      </c>
      <c r="O16" s="214"/>
      <c r="P16" s="7"/>
    </row>
    <row r="17" spans="1:16" x14ac:dyDescent="0.25">
      <c r="A17" s="201"/>
      <c r="B17" s="202"/>
      <c r="C17" s="202"/>
      <c r="D17" s="202"/>
      <c r="E17" s="206"/>
      <c r="F17" s="202"/>
      <c r="G17" s="202"/>
      <c r="H17" s="202"/>
      <c r="I17" s="202"/>
      <c r="J17" s="202"/>
      <c r="K17" s="202"/>
      <c r="L17" s="207"/>
      <c r="M17" s="203"/>
      <c r="N17" s="204"/>
      <c r="O17" s="3"/>
      <c r="P17" s="7"/>
    </row>
    <row r="18" spans="1:16" x14ac:dyDescent="0.25">
      <c r="A18" s="201"/>
      <c r="B18" s="202"/>
      <c r="C18" s="202"/>
      <c r="D18" s="202"/>
      <c r="E18" s="206"/>
      <c r="F18" s="202"/>
      <c r="G18" s="202"/>
      <c r="H18" s="202"/>
      <c r="I18" s="202"/>
      <c r="J18" s="202"/>
      <c r="K18" s="202"/>
      <c r="L18" s="207"/>
      <c r="M18" s="203"/>
      <c r="N18" s="204"/>
      <c r="O18" s="3"/>
      <c r="P18" s="7"/>
    </row>
    <row r="19" spans="1:16" x14ac:dyDescent="0.25">
      <c r="A19" s="201"/>
      <c r="B19" s="202"/>
      <c r="C19" s="202"/>
      <c r="D19" s="202"/>
      <c r="E19" s="206"/>
      <c r="F19" s="202"/>
      <c r="G19" s="202"/>
      <c r="H19" s="202"/>
      <c r="I19" s="202"/>
      <c r="J19" s="202"/>
      <c r="K19" s="202"/>
      <c r="L19" s="207"/>
      <c r="M19" s="203"/>
      <c r="N19" s="204"/>
      <c r="O19" s="3"/>
      <c r="P19" s="7"/>
    </row>
    <row r="20" spans="1:16" x14ac:dyDescent="0.25">
      <c r="A20" s="201"/>
      <c r="B20" s="202"/>
      <c r="C20" s="202"/>
      <c r="D20" s="202"/>
      <c r="E20" s="206"/>
      <c r="F20" s="202"/>
      <c r="G20" s="202"/>
      <c r="H20" s="202"/>
      <c r="I20" s="202"/>
      <c r="J20" s="202"/>
      <c r="K20" s="202"/>
      <c r="L20" s="207"/>
      <c r="M20" s="203"/>
      <c r="N20" s="204"/>
      <c r="O20" s="3"/>
      <c r="P20" s="7"/>
    </row>
    <row r="21" spans="1:16" x14ac:dyDescent="0.25">
      <c r="A21" s="201"/>
      <c r="B21" s="202"/>
      <c r="C21" s="202"/>
      <c r="D21" s="202"/>
      <c r="E21" s="206"/>
      <c r="F21" s="202"/>
      <c r="G21" s="202"/>
      <c r="H21" s="202"/>
      <c r="I21" s="202"/>
      <c r="J21" s="202"/>
      <c r="K21" s="202"/>
      <c r="L21" s="207"/>
      <c r="M21" s="203"/>
      <c r="N21" s="204"/>
      <c r="O21" s="3"/>
      <c r="P21" s="7"/>
    </row>
    <row r="22" spans="1:16" x14ac:dyDescent="0.25">
      <c r="A22" s="201"/>
      <c r="B22" s="202"/>
      <c r="C22" s="202"/>
      <c r="D22" s="202"/>
      <c r="E22" s="206"/>
      <c r="F22" s="202"/>
      <c r="G22" s="202"/>
      <c r="H22" s="202"/>
      <c r="I22" s="202"/>
      <c r="J22" s="202"/>
      <c r="K22" s="202"/>
      <c r="L22" s="207"/>
      <c r="M22" s="203"/>
      <c r="N22" s="204"/>
      <c r="O22" s="3"/>
    </row>
    <row r="23" spans="1:16" x14ac:dyDescent="0.25">
      <c r="A23" s="201"/>
      <c r="B23" s="202"/>
      <c r="C23" s="202"/>
      <c r="D23" s="202"/>
      <c r="E23" s="206"/>
      <c r="F23" s="202"/>
      <c r="G23" s="202"/>
      <c r="H23" s="202"/>
      <c r="I23" s="202"/>
      <c r="J23" s="202"/>
      <c r="K23" s="202"/>
      <c r="L23" s="207"/>
      <c r="M23" s="203"/>
      <c r="N23" s="204"/>
      <c r="O23" s="3"/>
    </row>
    <row r="24" spans="1:16" x14ac:dyDescent="0.25">
      <c r="A24" s="201"/>
      <c r="B24" s="202"/>
      <c r="C24" s="202"/>
      <c r="D24" s="202"/>
      <c r="E24" s="206"/>
      <c r="F24" s="202"/>
      <c r="G24" s="202"/>
      <c r="H24" s="202"/>
      <c r="I24" s="202"/>
      <c r="J24" s="202"/>
      <c r="K24" s="202"/>
      <c r="L24" s="207"/>
      <c r="M24" s="203"/>
      <c r="N24" s="204"/>
      <c r="O24" s="3"/>
    </row>
    <row r="25" spans="1:16" x14ac:dyDescent="0.25">
      <c r="A25" s="201"/>
      <c r="B25" s="202"/>
      <c r="C25" s="202"/>
      <c r="D25" s="202"/>
      <c r="E25" s="206"/>
      <c r="F25" s="202"/>
      <c r="G25" s="202"/>
      <c r="H25" s="202"/>
      <c r="I25" s="202"/>
      <c r="J25" s="202"/>
      <c r="K25" s="202"/>
      <c r="L25" s="207"/>
      <c r="M25" s="203"/>
      <c r="N25" s="204"/>
      <c r="O25" s="3"/>
    </row>
    <row r="26" spans="1:16" hidden="1" x14ac:dyDescent="0.25">
      <c r="A26" s="208"/>
      <c r="B26" s="208"/>
      <c r="C26" s="208"/>
      <c r="D26" s="208"/>
      <c r="E26" s="208"/>
      <c r="F26" s="208"/>
      <c r="G26" s="208"/>
      <c r="H26" s="208"/>
      <c r="I26" s="208"/>
      <c r="J26" s="208"/>
      <c r="K26" s="209"/>
      <c r="L26" s="210"/>
      <c r="M26" s="79"/>
      <c r="N26" s="79"/>
    </row>
  </sheetData>
  <sheetProtection sheet="1" objects="1" scenarios="1" formatCells="0" formatRows="0" insertRows="0" sort="0" autoFilter="0"/>
  <mergeCells count="6">
    <mergeCell ref="E1:I1"/>
    <mergeCell ref="O13:O16"/>
    <mergeCell ref="E2:I2"/>
    <mergeCell ref="A2:D2"/>
    <mergeCell ref="A1:D1"/>
    <mergeCell ref="J4:M4"/>
  </mergeCells>
  <dataValidations count="2">
    <dataValidation type="list" allowBlank="1" showInputMessage="1" showErrorMessage="1" sqref="K26 L13:L25" xr:uid="{00100020-00D9-423B-90F1-00F9006700AF}">
      <formula1>"Bovins lait,Autres herbivores,Granivores,Mixte (animal et végétal),Grandes cultures,Horticulture,Viticulture,Autres cultures"</formula1>
      <formula2>0</formula2>
    </dataValidation>
    <dataValidation type="list" allowBlank="1" showInputMessage="1" showErrorMessage="1" sqref="E13:E25" xr:uid="{E0A5A32E-9028-4C58-9406-F7BAC17D8BC3}">
      <formula1>"Déclarant PAC,Cotisant chefs d’exploitation MSA,Cotisants de solidarité MSA"</formula1>
    </dataValidation>
  </dataValidations>
  <pageMargins left="0.70833333333333315" right="0.70833333333333315" top="0.74861111111111112" bottom="0.74791666666666701" header="0.31527777777777799" footer="0.51181102362204689"/>
  <pageSetup paperSize="9" scale="64" orientation="landscape" horizontalDpi="300" verticalDpi="300"/>
  <headerFooter>
    <oddHeader>&amp;L&amp;F        &amp;A</oddHead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8"/>
  <sheetViews>
    <sheetView workbookViewId="0">
      <selection activeCell="N18" sqref="N18"/>
    </sheetView>
  </sheetViews>
  <sheetFormatPr baseColWidth="10" defaultColWidth="11.42578125" defaultRowHeight="15" x14ac:dyDescent="0.25"/>
  <cols>
    <col min="1" max="1" width="5.7109375" style="1" customWidth="1"/>
    <col min="2" max="2" width="21.7109375" style="1" customWidth="1"/>
    <col min="3" max="3" width="17.5703125" style="1" customWidth="1"/>
    <col min="4" max="4" width="14.5703125" style="1" customWidth="1"/>
    <col min="5" max="5" width="10.42578125" style="1" customWidth="1"/>
    <col min="6" max="6" width="10.5703125" style="1" customWidth="1"/>
    <col min="7" max="7" width="22.42578125" style="1" customWidth="1"/>
    <col min="8" max="8" width="12.7109375" style="1" customWidth="1"/>
    <col min="9" max="9" width="17" style="1" customWidth="1"/>
    <col min="10" max="16384" width="11.42578125" style="1"/>
  </cols>
  <sheetData>
    <row r="1" spans="1:12" ht="46.9" customHeight="1" thickBot="1" x14ac:dyDescent="0.3">
      <c r="A1" s="218" t="s">
        <v>0</v>
      </c>
      <c r="B1" s="218"/>
      <c r="C1" s="218"/>
      <c r="D1" s="219">
        <f>'1. Liste planteurs'!E1</f>
        <v>0</v>
      </c>
      <c r="E1" s="220"/>
      <c r="F1" s="221"/>
      <c r="G1"/>
      <c r="H1"/>
      <c r="I1"/>
      <c r="J1"/>
      <c r="K1"/>
    </row>
    <row r="2" spans="1:12" ht="46.9" customHeight="1" thickBot="1" x14ac:dyDescent="0.3">
      <c r="A2" s="216" t="s">
        <v>24</v>
      </c>
      <c r="B2" s="216"/>
      <c r="C2" s="216"/>
      <c r="D2" s="219">
        <f>'1. Liste planteurs'!E2</f>
        <v>0</v>
      </c>
      <c r="E2" s="220"/>
      <c r="F2" s="221"/>
      <c r="G2"/>
      <c r="H2"/>
      <c r="I2"/>
      <c r="J2"/>
      <c r="K2"/>
    </row>
    <row r="3" spans="1:12" x14ac:dyDescent="0.25">
      <c r="A3"/>
      <c r="B3"/>
      <c r="C3"/>
      <c r="D3"/>
      <c r="E3"/>
      <c r="F3"/>
      <c r="G3" s="217" t="s">
        <v>3</v>
      </c>
      <c r="H3" s="217"/>
      <c r="I3" s="217"/>
      <c r="J3" s="217"/>
      <c r="K3" s="217"/>
      <c r="L3" s="61"/>
    </row>
    <row r="4" spans="1:12" x14ac:dyDescent="0.25">
      <c r="A4" s="88" t="s">
        <v>25</v>
      </c>
      <c r="B4"/>
      <c r="C4" s="93"/>
      <c r="D4"/>
      <c r="E4"/>
      <c r="F4"/>
      <c r="G4"/>
      <c r="H4"/>
      <c r="I4"/>
      <c r="J4"/>
      <c r="K4"/>
    </row>
    <row r="5" spans="1:12" x14ac:dyDescent="0.25">
      <c r="A5" s="88"/>
      <c r="B5"/>
      <c r="C5" s="93"/>
      <c r="D5"/>
      <c r="E5"/>
      <c r="F5"/>
      <c r="G5"/>
      <c r="H5"/>
      <c r="I5"/>
      <c r="J5"/>
      <c r="K5"/>
    </row>
    <row r="6" spans="1:12" x14ac:dyDescent="0.25">
      <c r="A6" s="91" t="s">
        <v>4</v>
      </c>
      <c r="B6"/>
      <c r="C6" s="93"/>
      <c r="D6"/>
      <c r="E6"/>
      <c r="F6"/>
      <c r="G6"/>
      <c r="H6"/>
      <c r="I6"/>
      <c r="J6"/>
      <c r="K6"/>
    </row>
    <row r="7" spans="1:12" x14ac:dyDescent="0.25">
      <c r="A7" s="100"/>
      <c r="B7"/>
      <c r="C7" s="93"/>
      <c r="D7"/>
      <c r="E7"/>
      <c r="F7"/>
      <c r="G7"/>
      <c r="H7"/>
      <c r="I7"/>
      <c r="J7"/>
      <c r="K7"/>
    </row>
    <row r="8" spans="1:12" x14ac:dyDescent="0.25">
      <c r="A8" s="92" t="s">
        <v>26</v>
      </c>
      <c r="B8"/>
      <c r="C8" s="93"/>
      <c r="D8"/>
      <c r="E8"/>
      <c r="F8"/>
      <c r="G8"/>
      <c r="H8"/>
      <c r="I8"/>
      <c r="J8"/>
      <c r="K8"/>
    </row>
    <row r="9" spans="1:12" x14ac:dyDescent="0.25">
      <c r="A9" s="92" t="s">
        <v>27</v>
      </c>
      <c r="B9"/>
      <c r="C9" s="91"/>
      <c r="D9" s="92"/>
      <c r="E9" s="92"/>
      <c r="F9" s="92"/>
      <c r="G9" s="92"/>
      <c r="H9"/>
      <c r="I9"/>
      <c r="J9"/>
      <c r="K9"/>
    </row>
    <row r="10" spans="1:12" x14ac:dyDescent="0.25">
      <c r="A10" s="92" t="s">
        <v>7</v>
      </c>
      <c r="B10"/>
      <c r="C10" s="91"/>
      <c r="D10" s="92"/>
      <c r="E10" s="92"/>
      <c r="F10" s="92"/>
      <c r="G10" s="92"/>
      <c r="H10"/>
      <c r="I10"/>
      <c r="J10"/>
      <c r="K10"/>
    </row>
    <row r="11" spans="1:12" x14ac:dyDescent="0.25">
      <c r="A11"/>
      <c r="B11" s="93"/>
      <c r="C11" s="93"/>
      <c r="D11"/>
      <c r="E11"/>
      <c r="F11"/>
      <c r="G11"/>
      <c r="H11"/>
      <c r="I11"/>
      <c r="J11"/>
      <c r="K11"/>
    </row>
    <row r="12" spans="1:12" s="3" customFormat="1" ht="28.5" customHeight="1" x14ac:dyDescent="0.25">
      <c r="A12" s="222" t="s">
        <v>8</v>
      </c>
      <c r="B12" s="222" t="s">
        <v>28</v>
      </c>
      <c r="C12" s="222" t="s">
        <v>29</v>
      </c>
      <c r="D12" s="223" t="s">
        <v>30</v>
      </c>
      <c r="E12" s="101" t="s">
        <v>31</v>
      </c>
      <c r="F12" s="224" t="s">
        <v>32</v>
      </c>
      <c r="G12" s="222" t="s">
        <v>14</v>
      </c>
      <c r="H12" s="222" t="s">
        <v>33</v>
      </c>
      <c r="I12" s="222" t="s">
        <v>317</v>
      </c>
      <c r="J12" s="225" t="s">
        <v>34</v>
      </c>
      <c r="K12" s="225"/>
    </row>
    <row r="13" spans="1:12" s="3" customFormat="1" ht="14.25" customHeight="1" x14ac:dyDescent="0.25">
      <c r="A13" s="222"/>
      <c r="B13" s="222"/>
      <c r="C13" s="222"/>
      <c r="D13" s="223"/>
      <c r="E13" s="102" t="s">
        <v>35</v>
      </c>
      <c r="F13" s="224"/>
      <c r="G13" s="222"/>
      <c r="H13" s="222"/>
      <c r="I13" s="222"/>
      <c r="J13" s="226" t="s">
        <v>36</v>
      </c>
      <c r="K13" s="226"/>
    </row>
    <row r="14" spans="1:12" ht="15" customHeight="1" x14ac:dyDescent="0.25">
      <c r="A14" s="54">
        <v>1</v>
      </c>
      <c r="B14" s="98" t="s">
        <v>20</v>
      </c>
      <c r="C14" s="54" t="s">
        <v>37</v>
      </c>
      <c r="D14" s="54" t="s">
        <v>38</v>
      </c>
      <c r="E14" s="54" t="s">
        <v>39</v>
      </c>
      <c r="F14" s="98">
        <v>24</v>
      </c>
      <c r="G14" s="98" t="s">
        <v>40</v>
      </c>
      <c r="H14" s="98"/>
      <c r="I14" s="103" t="s">
        <v>41</v>
      </c>
      <c r="J14" s="98" t="s">
        <v>42</v>
      </c>
      <c r="K14" s="98">
        <v>151</v>
      </c>
      <c r="L14" s="323" t="s">
        <v>325</v>
      </c>
    </row>
    <row r="15" spans="1:12" ht="15" customHeight="1" x14ac:dyDescent="0.25">
      <c r="A15" s="54">
        <v>1</v>
      </c>
      <c r="B15" s="98" t="s">
        <v>20</v>
      </c>
      <c r="C15" s="54" t="s">
        <v>43</v>
      </c>
      <c r="D15" s="54" t="s">
        <v>38</v>
      </c>
      <c r="E15" s="54" t="s">
        <v>39</v>
      </c>
      <c r="F15" s="98">
        <v>24</v>
      </c>
      <c r="G15" s="98" t="s">
        <v>40</v>
      </c>
      <c r="H15" s="98"/>
      <c r="I15" s="103" t="s">
        <v>44</v>
      </c>
      <c r="J15" s="98" t="s">
        <v>42</v>
      </c>
      <c r="K15" s="98">
        <v>152</v>
      </c>
      <c r="L15" s="323" t="s">
        <v>45</v>
      </c>
    </row>
    <row r="16" spans="1:12" x14ac:dyDescent="0.25">
      <c r="A16" s="54">
        <v>1</v>
      </c>
      <c r="B16" s="98" t="s">
        <v>20</v>
      </c>
      <c r="C16" s="54" t="s">
        <v>37</v>
      </c>
      <c r="D16" s="54" t="s">
        <v>46</v>
      </c>
      <c r="E16" s="54" t="s">
        <v>39</v>
      </c>
      <c r="F16" s="98">
        <v>14</v>
      </c>
      <c r="G16" s="98" t="s">
        <v>40</v>
      </c>
      <c r="H16" s="98"/>
      <c r="I16" s="103" t="s">
        <v>41</v>
      </c>
      <c r="J16" s="98" t="s">
        <v>42</v>
      </c>
      <c r="K16" s="98">
        <v>151</v>
      </c>
      <c r="L16" s="323"/>
    </row>
    <row r="17" spans="1:12" x14ac:dyDescent="0.25">
      <c r="A17" s="54">
        <v>2</v>
      </c>
      <c r="B17" s="98" t="s">
        <v>315</v>
      </c>
      <c r="C17" s="54" t="s">
        <v>47</v>
      </c>
      <c r="D17" s="54" t="s">
        <v>48</v>
      </c>
      <c r="E17" s="54" t="s">
        <v>49</v>
      </c>
      <c r="F17" s="98"/>
      <c r="G17" s="98"/>
      <c r="H17" s="98"/>
      <c r="I17" s="103" t="s">
        <v>14</v>
      </c>
      <c r="J17" s="54"/>
      <c r="K17" s="54"/>
      <c r="L17" s="323"/>
    </row>
    <row r="18" spans="1:12" x14ac:dyDescent="0.25">
      <c r="A18" s="54">
        <v>2</v>
      </c>
      <c r="B18" s="98" t="s">
        <v>315</v>
      </c>
      <c r="C18" s="54" t="s">
        <v>50</v>
      </c>
      <c r="D18" s="54" t="s">
        <v>51</v>
      </c>
      <c r="E18" s="54" t="s">
        <v>49</v>
      </c>
      <c r="F18" s="54"/>
      <c r="G18" s="54"/>
      <c r="H18" s="54"/>
      <c r="I18" s="103" t="s">
        <v>14</v>
      </c>
      <c r="J18" s="54"/>
      <c r="K18" s="54"/>
      <c r="L18" s="323"/>
    </row>
    <row r="19" spans="1:12" x14ac:dyDescent="0.25">
      <c r="A19" s="54">
        <v>2</v>
      </c>
      <c r="B19" s="98" t="s">
        <v>315</v>
      </c>
      <c r="C19" s="54" t="s">
        <v>37</v>
      </c>
      <c r="D19" s="54" t="s">
        <v>52</v>
      </c>
      <c r="E19" s="54" t="s">
        <v>49</v>
      </c>
      <c r="F19" s="54"/>
      <c r="G19" s="54"/>
      <c r="H19" s="54"/>
      <c r="I19" s="103" t="s">
        <v>14</v>
      </c>
      <c r="J19" s="54"/>
      <c r="K19" s="54"/>
      <c r="L19" s="323"/>
    </row>
    <row r="20" spans="1:12" x14ac:dyDescent="0.25">
      <c r="A20" s="105" t="str">
        <f>IFERROR(IF('1. Liste planteurs'!A17="","",LOOKUP(B20,'1. Liste planteurs'!$B$16:$B$100,'1. Liste planteurs'!$A$16:$A$100)),"")</f>
        <v/>
      </c>
      <c r="B20" s="9"/>
      <c r="C20" s="105"/>
      <c r="D20" s="105"/>
      <c r="E20" s="105"/>
      <c r="F20" s="105"/>
      <c r="G20" s="105"/>
      <c r="H20" s="105"/>
      <c r="I20" s="105"/>
      <c r="J20" s="105"/>
      <c r="K20" s="105"/>
    </row>
    <row r="21" spans="1:12" x14ac:dyDescent="0.25">
      <c r="A21" s="105" t="str">
        <f>IFERROR(IF('1. Liste planteurs'!A18="","",LOOKUP(B21,'1. Liste planteurs'!$B$16:$B$100,'1. Liste planteurs'!$A$16:$A$100)),"")</f>
        <v/>
      </c>
      <c r="B21" s="9"/>
      <c r="C21" s="105"/>
      <c r="D21" s="105"/>
      <c r="E21" s="105"/>
      <c r="F21" s="105"/>
      <c r="G21" s="105"/>
      <c r="H21" s="105"/>
      <c r="I21" s="105"/>
      <c r="J21" s="105"/>
      <c r="K21" s="105"/>
    </row>
    <row r="22" spans="1:12" x14ac:dyDescent="0.25">
      <c r="A22" s="105" t="str">
        <f>IFERROR(IF('1. Liste planteurs'!A19="","",LOOKUP(B22,'1. Liste planteurs'!$B$16:$B$100,'1. Liste planteurs'!$A$16:$A$100)),"")</f>
        <v/>
      </c>
      <c r="B22" s="9"/>
      <c r="C22" s="105"/>
      <c r="D22" s="105"/>
      <c r="E22" s="105"/>
      <c r="F22" s="105"/>
      <c r="G22" s="105"/>
      <c r="H22" s="105"/>
      <c r="I22" s="105"/>
      <c r="J22" s="105"/>
      <c r="K22" s="105"/>
    </row>
    <row r="23" spans="1:12" x14ac:dyDescent="0.25">
      <c r="A23" s="105" t="str">
        <f>IFERROR(IF('1. Liste planteurs'!A20="","",LOOKUP(B23,'1. Liste planteurs'!$B$16:$B$100,'1. Liste planteurs'!$A$16:$A$100)),"")</f>
        <v/>
      </c>
      <c r="B23" s="9"/>
      <c r="C23" s="105"/>
      <c r="D23" s="105"/>
      <c r="E23" s="105"/>
      <c r="F23" s="105"/>
      <c r="G23" s="105"/>
      <c r="H23" s="105"/>
      <c r="I23" s="105"/>
      <c r="J23" s="105"/>
      <c r="K23" s="105"/>
    </row>
    <row r="24" spans="1:12" x14ac:dyDescent="0.25">
      <c r="A24" s="105" t="str">
        <f>IFERROR(IF('1. Liste planteurs'!A21="","",LOOKUP(B24,'1. Liste planteurs'!$B$16:$B$100,'1. Liste planteurs'!$A$16:$A$100)),"")</f>
        <v/>
      </c>
      <c r="B24" s="9"/>
      <c r="C24" s="105"/>
      <c r="D24" s="105"/>
      <c r="E24" s="105"/>
      <c r="F24" s="105"/>
      <c r="G24" s="105"/>
      <c r="H24" s="105"/>
      <c r="I24" s="105"/>
      <c r="J24" s="105"/>
      <c r="K24" s="105"/>
    </row>
    <row r="25" spans="1:12" x14ac:dyDescent="0.25">
      <c r="A25" s="105" t="str">
        <f>IFERROR(IF('1. Liste planteurs'!A22="","",LOOKUP(B25,'1. Liste planteurs'!$B$16:$B$100,'1. Liste planteurs'!$A$16:$A$100)),"")</f>
        <v/>
      </c>
      <c r="B25" s="9"/>
      <c r="C25" s="105"/>
      <c r="D25" s="105"/>
      <c r="E25" s="105"/>
      <c r="F25" s="105"/>
      <c r="G25" s="105"/>
      <c r="H25" s="105"/>
      <c r="I25" s="105"/>
      <c r="J25" s="105"/>
      <c r="K25" s="105"/>
    </row>
    <row r="26" spans="1:12" x14ac:dyDescent="0.25">
      <c r="A26" s="105" t="str">
        <f>IFERROR(IF('1. Liste planteurs'!A23="","",LOOKUP(B26,'1. Liste planteurs'!$B$16:$B$100,'1. Liste planteurs'!$A$16:$A$100)),"")</f>
        <v/>
      </c>
      <c r="B26" s="9"/>
      <c r="C26" s="105"/>
      <c r="D26" s="105"/>
      <c r="E26" s="105"/>
      <c r="F26" s="105"/>
      <c r="G26" s="105"/>
      <c r="H26" s="105"/>
      <c r="I26" s="105"/>
      <c r="J26" s="105"/>
      <c r="K26" s="105"/>
    </row>
    <row r="27" spans="1:12" x14ac:dyDescent="0.25">
      <c r="A27" s="105" t="str">
        <f>IFERROR(IF('1. Liste planteurs'!A24="","",LOOKUP(B27,'1. Liste planteurs'!$B$16:$B$100,'1. Liste planteurs'!$A$16:$A$100)),"")</f>
        <v/>
      </c>
      <c r="B27" s="9"/>
      <c r="C27" s="105"/>
      <c r="D27" s="105"/>
      <c r="E27" s="105"/>
      <c r="F27" s="105"/>
      <c r="G27" s="105"/>
      <c r="H27" s="105"/>
      <c r="I27" s="105"/>
      <c r="J27" s="105"/>
      <c r="K27" s="105"/>
    </row>
    <row r="28" spans="1:12" x14ac:dyDescent="0.25">
      <c r="A28" s="105" t="str">
        <f>IFERROR(IF('1. Liste planteurs'!A25="","",LOOKUP(B28,'1. Liste planteurs'!$B$16:$B$100,'1. Liste planteurs'!$A$16:$A$100)),"")</f>
        <v/>
      </c>
      <c r="B28" s="9"/>
      <c r="C28" s="105"/>
      <c r="D28" s="105"/>
      <c r="E28" s="105"/>
      <c r="F28" s="105"/>
      <c r="G28" s="105"/>
      <c r="H28" s="105"/>
      <c r="I28" s="105"/>
      <c r="J28" s="105"/>
      <c r="K28" s="105"/>
    </row>
    <row r="29" spans="1:12" hidden="1" x14ac:dyDescent="0.25">
      <c r="A29" s="80" t="str">
        <f>IFERROR(IF('1. Liste planteurs'!A26="","",LOOKUP(B29,'1. Liste planteurs'!$B$16:$B$100,'1. Liste planteurs'!$A$16:$A$100)),"")</f>
        <v/>
      </c>
      <c r="B29" s="81"/>
      <c r="C29" s="80"/>
      <c r="D29" s="80"/>
      <c r="E29" s="80"/>
      <c r="F29" s="80"/>
      <c r="G29" s="80"/>
      <c r="H29" s="80"/>
      <c r="I29" s="80"/>
      <c r="J29" s="80"/>
      <c r="K29" s="80"/>
    </row>
    <row r="30" spans="1:12" x14ac:dyDescent="0.25">
      <c r="L30" s="106"/>
    </row>
    <row r="31" spans="1:12" x14ac:dyDescent="0.25">
      <c r="L31" s="106"/>
    </row>
    <row r="32" spans="1:12" x14ac:dyDescent="0.25">
      <c r="L32" s="106"/>
    </row>
    <row r="33" spans="12:12" x14ac:dyDescent="0.25">
      <c r="L33" s="106"/>
    </row>
    <row r="34" spans="12:12" x14ac:dyDescent="0.25">
      <c r="L34" s="106"/>
    </row>
    <row r="35" spans="12:12" x14ac:dyDescent="0.25">
      <c r="L35" s="106"/>
    </row>
    <row r="36" spans="12:12" x14ac:dyDescent="0.25">
      <c r="L36" s="106"/>
    </row>
    <row r="37" spans="12:12" x14ac:dyDescent="0.25">
      <c r="L37" s="106"/>
    </row>
    <row r="38" spans="12:12" x14ac:dyDescent="0.25">
      <c r="L38" s="106"/>
    </row>
    <row r="39" spans="12:12" x14ac:dyDescent="0.25">
      <c r="L39" s="106"/>
    </row>
    <row r="40" spans="12:12" x14ac:dyDescent="0.25">
      <c r="L40" s="106"/>
    </row>
    <row r="41" spans="12:12" x14ac:dyDescent="0.25">
      <c r="L41" s="106"/>
    </row>
    <row r="42" spans="12:12" x14ac:dyDescent="0.25">
      <c r="L42" s="106"/>
    </row>
    <row r="43" spans="12:12" x14ac:dyDescent="0.25">
      <c r="L43" s="106"/>
    </row>
    <row r="44" spans="12:12" x14ac:dyDescent="0.25">
      <c r="L44" s="106"/>
    </row>
    <row r="45" spans="12:12" x14ac:dyDescent="0.25">
      <c r="L45" s="106"/>
    </row>
    <row r="46" spans="12:12" x14ac:dyDescent="0.25">
      <c r="L46" s="106"/>
    </row>
    <row r="47" spans="12:12" x14ac:dyDescent="0.25">
      <c r="L47" s="106"/>
    </row>
    <row r="48" spans="12:12" x14ac:dyDescent="0.25">
      <c r="L48" s="106"/>
    </row>
  </sheetData>
  <sheetProtection sheet="1" objects="1" scenarios="1" formatCells="0" formatRows="0" insertRows="0" sort="0" autoFilter="0"/>
  <mergeCells count="16">
    <mergeCell ref="L14:L19"/>
    <mergeCell ref="A1:C1"/>
    <mergeCell ref="A2:C2"/>
    <mergeCell ref="D1:F1"/>
    <mergeCell ref="D2:F2"/>
    <mergeCell ref="G3:K3"/>
    <mergeCell ref="A12:A13"/>
    <mergeCell ref="B12:B13"/>
    <mergeCell ref="C12:C13"/>
    <mergeCell ref="D12:D13"/>
    <mergeCell ref="F12:F13"/>
    <mergeCell ref="G12:G13"/>
    <mergeCell ref="H12:H13"/>
    <mergeCell ref="I12:I13"/>
    <mergeCell ref="J12:K12"/>
    <mergeCell ref="J13:K13"/>
  </mergeCells>
  <dataValidations count="4">
    <dataValidation type="list" allowBlank="1" showInputMessage="1" showErrorMessage="1" sqref="C14:C15" xr:uid="{00AE00FC-00CD-4A60-8445-0052000F0030}">
      <formula1>"Nouvelle haie,Regarnissage haie,Agroforesterie,bosquet"</formula1>
      <formula2>0</formula2>
    </dataValidation>
    <dataValidation type="list" allowBlank="1" showInputMessage="1" showErrorMessage="1" sqref="C29" xr:uid="{005A003E-0062-4B77-A786-003A00C800C6}">
      <formula1>"Nouvelle haie,regarnissage haie,agroforesterie,bosquet,RNA,mares"</formula1>
      <formula2>0</formula2>
    </dataValidation>
    <dataValidation type="list" allowBlank="1" showInputMessage="1" showErrorMessage="1" sqref="E14:E29" xr:uid="{0045008D-001F-4796-A9B2-00CC006B00D9}">
      <formula1>"Oui,Non"</formula1>
      <formula2>0</formula2>
    </dataValidation>
    <dataValidation type="list" allowBlank="1" showInputMessage="1" showErrorMessage="1" sqref="C16:C28" xr:uid="{008F00D2-0024-425F-AA8C-000400860087}">
      <formula1>"Nouvelle haie,Regarnissage haie,Agroforesterie,Bosquet"</formula1>
      <formula2>0</formula2>
    </dataValidation>
  </dataValidations>
  <pageMargins left="0.70833333333333315" right="0.70833333333333315" top="0.74861111111111112" bottom="0.74791666666666701" header="0.31527777777777799" footer="0.51181102362204689"/>
  <pageSetup paperSize="9" scale="84" orientation="landscape" horizontalDpi="300" verticalDpi="300"/>
  <headerFooter>
    <oddHeader>&amp;L&amp;F        &amp;A</oddHeader>
  </headerFooter>
  <rowBreaks count="1" manualBreakCount="1">
    <brk id="30" max="16383" man="1"/>
  </rowBreaks>
  <drawing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B80042-0078-4FF2-A3DB-007C00250033}">
          <x14:formula1>
            <xm:f>'1. Liste planteurs'!$B$17:$B$26</xm:f>
          </x14:formula1>
          <x14:formula2>
            <xm:f>0</xm:f>
          </x14:formula2>
          <xm:sqref>B14:B16 B29</xm:sqref>
        </x14:dataValidation>
        <x14:dataValidation type="list" allowBlank="1" showInputMessage="1" showErrorMessage="1" xr:uid="{07CFC329-9F95-4467-93A7-D7E5C2AE54BB}">
          <x14:formula1>
            <xm:f>'1. Liste planteurs'!$B$17:$B$100</xm:f>
          </x14:formula1>
          <xm:sqref>B20:B28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DEEBF7"/>
  </sheetPr>
  <dimension ref="A1:Q139"/>
  <sheetViews>
    <sheetView topLeftCell="A12" workbookViewId="0">
      <selection activeCell="D35" sqref="D35"/>
    </sheetView>
  </sheetViews>
  <sheetFormatPr baseColWidth="10" defaultColWidth="11.42578125" defaultRowHeight="15" x14ac:dyDescent="0.25"/>
  <cols>
    <col min="1" max="1" width="6.42578125" customWidth="1"/>
    <col min="2" max="2" width="21.7109375" customWidth="1"/>
    <col min="3" max="3" width="15" customWidth="1"/>
    <col min="4" max="4" width="21.42578125" customWidth="1"/>
    <col min="5" max="5" width="12" customWidth="1"/>
    <col min="6" max="6" width="12.7109375" customWidth="1"/>
    <col min="7" max="7" width="13.28515625" customWidth="1"/>
    <col min="8" max="8" width="9.7109375" style="11" customWidth="1"/>
    <col min="9" max="9" width="10.5703125" customWidth="1"/>
    <col min="10" max="10" width="9.28515625" customWidth="1"/>
    <col min="11" max="11" width="14.7109375" customWidth="1"/>
    <col min="12" max="12" width="10.5703125" customWidth="1"/>
    <col min="13" max="13" width="24.28515625" customWidth="1"/>
    <col min="14" max="14" width="31.5703125" customWidth="1"/>
  </cols>
  <sheetData>
    <row r="1" spans="1:13" ht="32.65" customHeight="1" thickBot="1" x14ac:dyDescent="0.3">
      <c r="A1" s="218" t="s">
        <v>0</v>
      </c>
      <c r="B1" s="218"/>
      <c r="C1" s="218"/>
      <c r="D1" s="219">
        <f>'1. Liste planteurs'!E1</f>
        <v>0</v>
      </c>
      <c r="E1" s="221"/>
    </row>
    <row r="2" spans="1:13" ht="32.65" customHeight="1" thickBot="1" x14ac:dyDescent="0.3">
      <c r="A2" s="216" t="s">
        <v>24</v>
      </c>
      <c r="B2" s="216"/>
      <c r="C2" s="216"/>
      <c r="D2" s="219">
        <f>'1. Liste planteurs'!E2</f>
        <v>0</v>
      </c>
      <c r="E2" s="221"/>
    </row>
    <row r="3" spans="1:13" ht="15.75" x14ac:dyDescent="0.25">
      <c r="A3" s="107"/>
    </row>
    <row r="4" spans="1:13" x14ac:dyDescent="0.25">
      <c r="E4" s="217" t="s">
        <v>3</v>
      </c>
      <c r="F4" s="217"/>
      <c r="G4" s="217"/>
      <c r="H4" s="217"/>
      <c r="I4" s="217"/>
      <c r="J4" s="217"/>
      <c r="K4" s="217"/>
    </row>
    <row r="5" spans="1:13" x14ac:dyDescent="0.25">
      <c r="A5" s="88" t="s">
        <v>54</v>
      </c>
      <c r="B5" s="108"/>
      <c r="C5" s="108"/>
    </row>
    <row r="6" spans="1:13" ht="15.75" thickBot="1" x14ac:dyDescent="0.3">
      <c r="A6" s="93"/>
      <c r="C6" s="92"/>
      <c r="D6" s="92"/>
      <c r="E6" s="92"/>
      <c r="F6" s="92"/>
    </row>
    <row r="7" spans="1:13" ht="25.15" customHeight="1" thickBot="1" x14ac:dyDescent="0.3">
      <c r="A7" s="93"/>
      <c r="B7" s="91" t="s">
        <v>4</v>
      </c>
      <c r="C7" s="92"/>
      <c r="D7" s="92"/>
      <c r="E7" s="92"/>
      <c r="F7" s="92"/>
      <c r="G7" s="227" t="s">
        <v>322</v>
      </c>
      <c r="H7" s="227"/>
      <c r="I7" s="227"/>
      <c r="J7" s="227"/>
      <c r="K7" s="89"/>
    </row>
    <row r="8" spans="1:13" ht="15.75" thickBot="1" x14ac:dyDescent="0.3">
      <c r="A8" s="93"/>
      <c r="B8" s="109"/>
      <c r="C8" s="92"/>
      <c r="D8" s="92"/>
      <c r="E8" s="92"/>
      <c r="F8" s="92"/>
      <c r="G8" s="228" t="s">
        <v>55</v>
      </c>
      <c r="H8" s="228"/>
      <c r="I8" s="229" t="s">
        <v>56</v>
      </c>
      <c r="J8" s="229"/>
    </row>
    <row r="9" spans="1:13" x14ac:dyDescent="0.25">
      <c r="A9" s="93"/>
      <c r="B9" s="92" t="s">
        <v>57</v>
      </c>
      <c r="C9" s="92"/>
      <c r="D9" s="92"/>
      <c r="E9" s="92"/>
      <c r="F9" s="92"/>
      <c r="G9" s="230" t="s">
        <v>58</v>
      </c>
      <c r="H9" s="230"/>
      <c r="I9" s="231">
        <v>12.5</v>
      </c>
      <c r="J9" s="232"/>
    </row>
    <row r="10" spans="1:13" x14ac:dyDescent="0.25">
      <c r="A10" s="93"/>
      <c r="B10" s="92" t="s">
        <v>59</v>
      </c>
      <c r="C10" s="92"/>
      <c r="D10" s="92"/>
      <c r="E10" s="92"/>
      <c r="F10" s="92"/>
      <c r="G10" s="237" t="s">
        <v>43</v>
      </c>
      <c r="H10" s="237"/>
      <c r="I10" s="233"/>
      <c r="J10" s="234"/>
    </row>
    <row r="11" spans="1:13" x14ac:dyDescent="0.25">
      <c r="A11" s="93"/>
      <c r="B11" s="92"/>
      <c r="C11" s="92"/>
      <c r="D11" s="92"/>
      <c r="E11" s="92"/>
      <c r="F11" s="92"/>
      <c r="G11" s="237" t="s">
        <v>47</v>
      </c>
      <c r="H11" s="237"/>
      <c r="I11" s="235"/>
      <c r="J11" s="236"/>
    </row>
    <row r="12" spans="1:13" ht="15" customHeight="1" thickBot="1" x14ac:dyDescent="0.3">
      <c r="A12" s="93"/>
      <c r="B12" s="92"/>
      <c r="C12" s="92"/>
      <c r="D12" s="92"/>
      <c r="E12" s="92"/>
      <c r="F12" s="92"/>
      <c r="G12" s="238" t="s">
        <v>60</v>
      </c>
      <c r="H12" s="238"/>
      <c r="I12" s="239">
        <v>17</v>
      </c>
      <c r="J12" s="240"/>
    </row>
    <row r="13" spans="1:13" x14ac:dyDescent="0.25">
      <c r="A13" s="93"/>
      <c r="G13" s="241" t="s">
        <v>61</v>
      </c>
      <c r="H13" s="241"/>
      <c r="I13" s="241"/>
      <c r="J13" s="241"/>
    </row>
    <row r="14" spans="1:13" x14ac:dyDescent="0.25">
      <c r="B14" s="93"/>
    </row>
    <row r="15" spans="1:13" s="13" customFormat="1" ht="65.25" customHeight="1" x14ac:dyDescent="0.25">
      <c r="A15" s="111" t="s">
        <v>8</v>
      </c>
      <c r="B15" s="111" t="s">
        <v>9</v>
      </c>
      <c r="C15" s="111" t="s">
        <v>62</v>
      </c>
      <c r="D15" s="111" t="s">
        <v>29</v>
      </c>
      <c r="E15" s="112" t="s">
        <v>63</v>
      </c>
      <c r="F15" s="111" t="s">
        <v>64</v>
      </c>
      <c r="G15" s="111" t="s">
        <v>65</v>
      </c>
      <c r="H15" s="111" t="s">
        <v>66</v>
      </c>
      <c r="I15" s="111" t="s">
        <v>67</v>
      </c>
      <c r="J15" s="111" t="s">
        <v>68</v>
      </c>
      <c r="K15" s="12" t="s">
        <v>69</v>
      </c>
      <c r="M15" s="113"/>
    </row>
    <row r="16" spans="1:13" ht="15" customHeight="1" x14ac:dyDescent="0.25">
      <c r="A16" s="54">
        <v>1</v>
      </c>
      <c r="B16" s="98" t="s">
        <v>20</v>
      </c>
      <c r="C16" s="98" t="s">
        <v>38</v>
      </c>
      <c r="D16" s="54" t="s">
        <v>58</v>
      </c>
      <c r="E16" s="114">
        <v>1</v>
      </c>
      <c r="F16" s="114">
        <v>200</v>
      </c>
      <c r="G16" s="114">
        <f t="shared" ref="G16:G31" si="0">IFERROR(F16*E16,"")</f>
        <v>200</v>
      </c>
      <c r="H16" s="114">
        <v>200</v>
      </c>
      <c r="I16" s="115">
        <f t="shared" ref="I16:I31" si="1">IFERROR(IF(D16="Bosquet",H16/F16,H16/G16),"")</f>
        <v>1</v>
      </c>
      <c r="J16" s="116">
        <v>12.5</v>
      </c>
      <c r="K16" s="57">
        <f t="shared" ref="K16:K18" si="2">IFERROR(+H16*J16,"")</f>
        <v>2500</v>
      </c>
      <c r="L16" s="242" t="s">
        <v>325</v>
      </c>
      <c r="M16" s="117"/>
    </row>
    <row r="17" spans="1:17" x14ac:dyDescent="0.25">
      <c r="A17" s="118">
        <v>1</v>
      </c>
      <c r="B17" s="98" t="s">
        <v>20</v>
      </c>
      <c r="C17" s="98" t="s">
        <v>46</v>
      </c>
      <c r="D17" s="54" t="s">
        <v>43</v>
      </c>
      <c r="E17" s="114">
        <v>1</v>
      </c>
      <c r="F17" s="114">
        <v>200</v>
      </c>
      <c r="G17" s="114">
        <f t="shared" si="0"/>
        <v>200</v>
      </c>
      <c r="H17" s="114">
        <v>100</v>
      </c>
      <c r="I17" s="115">
        <f t="shared" si="1"/>
        <v>0.5</v>
      </c>
      <c r="J17" s="116">
        <v>12.5</v>
      </c>
      <c r="K17" s="57">
        <f t="shared" si="2"/>
        <v>1250</v>
      </c>
      <c r="L17" s="242"/>
      <c r="M17" s="119"/>
    </row>
    <row r="18" spans="1:17" x14ac:dyDescent="0.25">
      <c r="A18" s="54">
        <v>2</v>
      </c>
      <c r="B18" s="98" t="s">
        <v>315</v>
      </c>
      <c r="C18" s="98" t="s">
        <v>48</v>
      </c>
      <c r="D18" s="54" t="s">
        <v>47</v>
      </c>
      <c r="E18" s="114" t="s">
        <v>70</v>
      </c>
      <c r="F18" s="114">
        <v>3</v>
      </c>
      <c r="G18" s="114" t="str">
        <f t="shared" si="0"/>
        <v/>
      </c>
      <c r="H18" s="114">
        <v>264</v>
      </c>
      <c r="I18" s="115">
        <f t="shared" si="1"/>
        <v>88</v>
      </c>
      <c r="J18" s="116">
        <v>12.5</v>
      </c>
      <c r="K18" s="57">
        <f t="shared" si="2"/>
        <v>3300</v>
      </c>
      <c r="L18" s="242"/>
      <c r="M18" s="117"/>
    </row>
    <row r="19" spans="1:17" x14ac:dyDescent="0.25">
      <c r="A19" s="54">
        <v>2</v>
      </c>
      <c r="B19" s="98" t="s">
        <v>315</v>
      </c>
      <c r="C19" s="98" t="s">
        <v>52</v>
      </c>
      <c r="D19" s="54" t="s">
        <v>60</v>
      </c>
      <c r="E19" s="114">
        <v>2</v>
      </c>
      <c r="F19" s="114">
        <v>200</v>
      </c>
      <c r="G19" s="114">
        <f t="shared" si="0"/>
        <v>400</v>
      </c>
      <c r="H19" s="114">
        <v>400</v>
      </c>
      <c r="I19" s="115">
        <f t="shared" si="1"/>
        <v>1</v>
      </c>
      <c r="J19" s="116">
        <v>17</v>
      </c>
      <c r="K19" s="57">
        <f t="shared" ref="K19:K31" si="3">+H19*J19</f>
        <v>6800</v>
      </c>
      <c r="L19" s="242"/>
      <c r="M19" s="117"/>
    </row>
    <row r="20" spans="1:17" x14ac:dyDescent="0.25">
      <c r="A20" s="105" t="str">
        <f>IFERROR(IF('1. Liste planteurs'!A17="","",LOOKUP(B20,'1. Liste planteurs'!$B$16:$B$100,'1. Liste planteurs'!$A$16:$A$100)),"")</f>
        <v/>
      </c>
      <c r="B20" s="9"/>
      <c r="C20" s="9"/>
      <c r="D20" s="105"/>
      <c r="E20" s="159"/>
      <c r="F20" s="159"/>
      <c r="G20" s="120">
        <f t="shared" si="0"/>
        <v>0</v>
      </c>
      <c r="H20" s="159"/>
      <c r="I20" s="160" t="str">
        <f t="shared" si="1"/>
        <v/>
      </c>
      <c r="J20" s="161"/>
      <c r="K20" s="84">
        <f t="shared" si="3"/>
        <v>0</v>
      </c>
      <c r="M20" s="117"/>
    </row>
    <row r="21" spans="1:17" x14ac:dyDescent="0.25">
      <c r="A21" s="105" t="str">
        <f>IFERROR(IF('1. Liste planteurs'!A18="","",LOOKUP(B21,'1. Liste planteurs'!$B$16:$B$100,'1. Liste planteurs'!$A$16:$A$100)),"")</f>
        <v/>
      </c>
      <c r="B21" s="9"/>
      <c r="C21" s="9"/>
      <c r="D21" s="105"/>
      <c r="E21" s="159"/>
      <c r="F21" s="159"/>
      <c r="G21" s="120">
        <f t="shared" si="0"/>
        <v>0</v>
      </c>
      <c r="H21" s="159"/>
      <c r="I21" s="160" t="str">
        <f t="shared" si="1"/>
        <v/>
      </c>
      <c r="J21" s="161"/>
      <c r="K21" s="84">
        <f t="shared" si="3"/>
        <v>0</v>
      </c>
      <c r="M21" s="117"/>
    </row>
    <row r="22" spans="1:17" x14ac:dyDescent="0.25">
      <c r="A22" s="105" t="str">
        <f>IFERROR(IF('1. Liste planteurs'!A19="","",LOOKUP(B22,'1. Liste planteurs'!$B$16:$B$100,'1. Liste planteurs'!$A$16:$A$100)),"")</f>
        <v/>
      </c>
      <c r="B22" s="9"/>
      <c r="C22" s="9"/>
      <c r="D22" s="105"/>
      <c r="E22" s="159"/>
      <c r="F22" s="159"/>
      <c r="G22" s="120">
        <f t="shared" si="0"/>
        <v>0</v>
      </c>
      <c r="H22" s="159"/>
      <c r="I22" s="160" t="str">
        <f t="shared" si="1"/>
        <v/>
      </c>
      <c r="J22" s="161"/>
      <c r="K22" s="84">
        <f t="shared" si="3"/>
        <v>0</v>
      </c>
      <c r="M22" s="117"/>
    </row>
    <row r="23" spans="1:17" x14ac:dyDescent="0.25">
      <c r="A23" s="105" t="str">
        <f>IFERROR(IF('1. Liste planteurs'!A20="","",LOOKUP(B23,'1. Liste planteurs'!$B$16:$B$100,'1. Liste planteurs'!$A$16:$A$100)),"")</f>
        <v/>
      </c>
      <c r="B23" s="9"/>
      <c r="C23" s="9"/>
      <c r="D23" s="105"/>
      <c r="E23" s="159"/>
      <c r="F23" s="159"/>
      <c r="G23" s="120">
        <f t="shared" si="0"/>
        <v>0</v>
      </c>
      <c r="H23" s="159"/>
      <c r="I23" s="160" t="str">
        <f t="shared" si="1"/>
        <v/>
      </c>
      <c r="J23" s="161"/>
      <c r="K23" s="84">
        <f t="shared" si="3"/>
        <v>0</v>
      </c>
      <c r="M23" s="117"/>
    </row>
    <row r="24" spans="1:17" x14ac:dyDescent="0.25">
      <c r="A24" s="105" t="str">
        <f>IFERROR(IF('1. Liste planteurs'!A21="","",LOOKUP(B24,'1. Liste planteurs'!$B$16:$B$100,'1. Liste planteurs'!$A$16:$A$100)),"")</f>
        <v/>
      </c>
      <c r="B24" s="9"/>
      <c r="C24" s="9"/>
      <c r="D24" s="105"/>
      <c r="E24" s="159"/>
      <c r="F24" s="159"/>
      <c r="G24" s="120">
        <f t="shared" si="0"/>
        <v>0</v>
      </c>
      <c r="H24" s="159"/>
      <c r="I24" s="160" t="str">
        <f t="shared" si="1"/>
        <v/>
      </c>
      <c r="J24" s="161"/>
      <c r="K24" s="84">
        <f t="shared" si="3"/>
        <v>0</v>
      </c>
      <c r="M24" s="117"/>
    </row>
    <row r="25" spans="1:17" x14ac:dyDescent="0.25">
      <c r="A25" s="105" t="str">
        <f>IFERROR(IF('1. Liste planteurs'!A22="","",LOOKUP(B25,'1. Liste planteurs'!$B$16:$B$100,'1. Liste planteurs'!$A$16:$A$100)),"")</f>
        <v/>
      </c>
      <c r="B25" s="9"/>
      <c r="C25" s="9"/>
      <c r="D25" s="105"/>
      <c r="E25" s="159"/>
      <c r="F25" s="159"/>
      <c r="G25" s="120">
        <f t="shared" si="0"/>
        <v>0</v>
      </c>
      <c r="H25" s="159"/>
      <c r="I25" s="160" t="str">
        <f t="shared" si="1"/>
        <v/>
      </c>
      <c r="J25" s="161"/>
      <c r="K25" s="84">
        <f t="shared" si="3"/>
        <v>0</v>
      </c>
      <c r="M25" s="117"/>
    </row>
    <row r="26" spans="1:17" x14ac:dyDescent="0.25">
      <c r="A26" s="105" t="str">
        <f>IFERROR(IF('1. Liste planteurs'!A23="","",LOOKUP(B26,'1. Liste planteurs'!$B$16:$B$100,'1. Liste planteurs'!$A$16:$A$100)),"")</f>
        <v/>
      </c>
      <c r="B26" s="9"/>
      <c r="C26" s="9"/>
      <c r="D26" s="105"/>
      <c r="E26" s="159"/>
      <c r="F26" s="159"/>
      <c r="G26" s="120">
        <f t="shared" si="0"/>
        <v>0</v>
      </c>
      <c r="H26" s="159"/>
      <c r="I26" s="160" t="str">
        <f t="shared" si="1"/>
        <v/>
      </c>
      <c r="J26" s="161"/>
      <c r="K26" s="84">
        <f t="shared" si="3"/>
        <v>0</v>
      </c>
      <c r="M26" s="117"/>
    </row>
    <row r="27" spans="1:17" x14ac:dyDescent="0.25">
      <c r="A27" s="105" t="str">
        <f>IFERROR(IF('1. Liste planteurs'!A24="","",LOOKUP(B27,'1. Liste planteurs'!$B$16:$B$100,'1. Liste planteurs'!$A$16:$A$100)),"")</f>
        <v/>
      </c>
      <c r="B27" s="9"/>
      <c r="C27" s="9"/>
      <c r="D27" s="105"/>
      <c r="E27" s="159"/>
      <c r="F27" s="159"/>
      <c r="G27" s="120">
        <f t="shared" si="0"/>
        <v>0</v>
      </c>
      <c r="H27" s="159"/>
      <c r="I27" s="160" t="str">
        <f t="shared" si="1"/>
        <v/>
      </c>
      <c r="J27" s="161"/>
      <c r="K27" s="84">
        <f t="shared" si="3"/>
        <v>0</v>
      </c>
      <c r="M27" s="117"/>
    </row>
    <row r="28" spans="1:17" x14ac:dyDescent="0.25">
      <c r="A28" s="105" t="str">
        <f>IFERROR(IF('1. Liste planteurs'!A25="","",LOOKUP(B28,'1. Liste planteurs'!$B$16:$B$100,'1. Liste planteurs'!$A$16:$A$100)),"")</f>
        <v/>
      </c>
      <c r="B28" s="9"/>
      <c r="C28" s="9"/>
      <c r="D28" s="105"/>
      <c r="E28" s="159"/>
      <c r="F28" s="159"/>
      <c r="G28" s="120">
        <f t="shared" si="0"/>
        <v>0</v>
      </c>
      <c r="H28" s="159"/>
      <c r="I28" s="160" t="str">
        <f t="shared" si="1"/>
        <v/>
      </c>
      <c r="J28" s="161"/>
      <c r="K28" s="84">
        <f t="shared" si="3"/>
        <v>0</v>
      </c>
      <c r="M28" s="117"/>
    </row>
    <row r="29" spans="1:17" x14ac:dyDescent="0.25">
      <c r="A29" s="105" t="str">
        <f>IFERROR(IF('1. Liste planteurs'!A26="","",LOOKUP(B29,'1. Liste planteurs'!$B$16:$B$100,'1. Liste planteurs'!$A$16:$A$100)),"")</f>
        <v/>
      </c>
      <c r="B29" s="9"/>
      <c r="C29" s="9"/>
      <c r="D29" s="105"/>
      <c r="E29" s="159"/>
      <c r="F29" s="159"/>
      <c r="G29" s="120">
        <f t="shared" si="0"/>
        <v>0</v>
      </c>
      <c r="H29" s="159"/>
      <c r="I29" s="160" t="str">
        <f t="shared" si="1"/>
        <v/>
      </c>
      <c r="J29" s="161"/>
      <c r="K29" s="84">
        <f t="shared" si="3"/>
        <v>0</v>
      </c>
      <c r="M29" s="117"/>
      <c r="O29" s="121"/>
      <c r="P29" s="121"/>
      <c r="Q29" s="121"/>
    </row>
    <row r="30" spans="1:17" x14ac:dyDescent="0.25">
      <c r="A30" s="105" t="str">
        <f>IFERROR(IF('1. Liste planteurs'!A27="","",LOOKUP(B30,'1. Liste planteurs'!$B$16:$B$100,'1. Liste planteurs'!$A$16:$A$100)),"")</f>
        <v/>
      </c>
      <c r="B30" s="9"/>
      <c r="C30" s="9"/>
      <c r="D30" s="105"/>
      <c r="E30" s="159"/>
      <c r="F30" s="159"/>
      <c r="G30" s="120">
        <f t="shared" si="0"/>
        <v>0</v>
      </c>
      <c r="H30" s="159"/>
      <c r="I30" s="160" t="str">
        <f t="shared" si="1"/>
        <v/>
      </c>
      <c r="J30" s="161"/>
      <c r="K30" s="84">
        <f t="shared" si="3"/>
        <v>0</v>
      </c>
      <c r="M30" s="117"/>
    </row>
    <row r="31" spans="1:17" x14ac:dyDescent="0.25">
      <c r="A31" s="105" t="str">
        <f>IFERROR(IF('1. Liste planteurs'!A28="","",LOOKUP(B31,'1. Liste planteurs'!$B$16:$B$100,'1. Liste planteurs'!$A$16:$A$100)),"")</f>
        <v/>
      </c>
      <c r="B31" s="9"/>
      <c r="C31" s="9"/>
      <c r="D31" s="105"/>
      <c r="E31" s="159"/>
      <c r="F31" s="159"/>
      <c r="G31" s="120">
        <f t="shared" si="0"/>
        <v>0</v>
      </c>
      <c r="H31" s="159"/>
      <c r="I31" s="160" t="str">
        <f t="shared" si="1"/>
        <v/>
      </c>
      <c r="J31" s="161"/>
      <c r="K31" s="84">
        <f t="shared" si="3"/>
        <v>0</v>
      </c>
      <c r="M31" s="117"/>
    </row>
    <row r="32" spans="1:17" x14ac:dyDescent="0.25">
      <c r="A32" s="105" t="str">
        <f>IFERROR(IF('1. Liste planteurs'!A29="","",LOOKUP(B32,'1. Liste planteurs'!$B$16:$B$100,'1. Liste planteurs'!$A$16:$A$100)),"")</f>
        <v/>
      </c>
      <c r="B32" s="9"/>
      <c r="C32" s="9"/>
      <c r="D32" s="105"/>
      <c r="E32" s="159"/>
      <c r="F32" s="159"/>
      <c r="G32" s="120">
        <f t="shared" ref="G32:G38" si="4">IFERROR(F32*E32,"")</f>
        <v>0</v>
      </c>
      <c r="H32" s="159"/>
      <c r="I32" s="160" t="str">
        <f t="shared" ref="I32:I38" si="5">IFERROR(IF(D32="Bosquet",H32/F32,H32/G32),"")</f>
        <v/>
      </c>
      <c r="J32" s="161"/>
      <c r="K32" s="84">
        <f t="shared" ref="K32:K38" si="6">+H32*J32</f>
        <v>0</v>
      </c>
      <c r="M32" s="117"/>
    </row>
    <row r="33" spans="1:13" x14ac:dyDescent="0.25">
      <c r="A33" s="105" t="str">
        <f>IFERROR(IF('1. Liste planteurs'!A30="","",LOOKUP(B33,'1. Liste planteurs'!$B$16:$B$100,'1. Liste planteurs'!$A$16:$A$100)),"")</f>
        <v/>
      </c>
      <c r="B33" s="9"/>
      <c r="C33" s="9"/>
      <c r="D33" s="105"/>
      <c r="E33" s="159"/>
      <c r="F33" s="159"/>
      <c r="G33" s="120">
        <f t="shared" si="4"/>
        <v>0</v>
      </c>
      <c r="H33" s="159"/>
      <c r="I33" s="160" t="str">
        <f t="shared" si="5"/>
        <v/>
      </c>
      <c r="J33" s="161"/>
      <c r="K33" s="84">
        <f t="shared" si="6"/>
        <v>0</v>
      </c>
      <c r="M33" s="117"/>
    </row>
    <row r="34" spans="1:13" x14ac:dyDescent="0.25">
      <c r="A34" s="105" t="str">
        <f>IFERROR(IF('1. Liste planteurs'!A31="","",LOOKUP(B34,'1. Liste planteurs'!$B$16:$B$100,'1. Liste planteurs'!$A$16:$A$100)),"")</f>
        <v/>
      </c>
      <c r="B34" s="9"/>
      <c r="C34" s="9"/>
      <c r="D34" s="105"/>
      <c r="E34" s="159"/>
      <c r="F34" s="159"/>
      <c r="G34" s="120">
        <f t="shared" si="4"/>
        <v>0</v>
      </c>
      <c r="H34" s="159"/>
      <c r="I34" s="160" t="str">
        <f t="shared" si="5"/>
        <v/>
      </c>
      <c r="J34" s="161"/>
      <c r="K34" s="84">
        <f t="shared" si="6"/>
        <v>0</v>
      </c>
      <c r="M34" s="117"/>
    </row>
    <row r="35" spans="1:13" x14ac:dyDescent="0.25">
      <c r="A35" s="105" t="str">
        <f>IFERROR(IF('1. Liste planteurs'!A32="","",LOOKUP(B35,'1. Liste planteurs'!$B$16:$B$100,'1. Liste planteurs'!$A$16:$A$100)),"")</f>
        <v/>
      </c>
      <c r="B35" s="9"/>
      <c r="C35" s="9"/>
      <c r="D35" s="105"/>
      <c r="E35" s="159"/>
      <c r="F35" s="159"/>
      <c r="G35" s="120">
        <f t="shared" si="4"/>
        <v>0</v>
      </c>
      <c r="H35" s="159"/>
      <c r="I35" s="160" t="str">
        <f t="shared" si="5"/>
        <v/>
      </c>
      <c r="J35" s="161"/>
      <c r="K35" s="84">
        <f t="shared" si="6"/>
        <v>0</v>
      </c>
      <c r="M35" s="117"/>
    </row>
    <row r="36" spans="1:13" x14ac:dyDescent="0.25">
      <c r="A36" s="105" t="str">
        <f>IFERROR(IF('1. Liste planteurs'!A33="","",LOOKUP(B36,'1. Liste planteurs'!$B$16:$B$100,'1. Liste planteurs'!$A$16:$A$100)),"")</f>
        <v/>
      </c>
      <c r="B36" s="9"/>
      <c r="C36" s="9"/>
      <c r="D36" s="105"/>
      <c r="E36" s="159"/>
      <c r="F36" s="159"/>
      <c r="G36" s="120">
        <f t="shared" si="4"/>
        <v>0</v>
      </c>
      <c r="H36" s="159"/>
      <c r="I36" s="160" t="str">
        <f t="shared" si="5"/>
        <v/>
      </c>
      <c r="J36" s="161"/>
      <c r="K36" s="84">
        <f t="shared" si="6"/>
        <v>0</v>
      </c>
      <c r="M36" s="117"/>
    </row>
    <row r="37" spans="1:13" x14ac:dyDescent="0.25">
      <c r="A37" s="105" t="str">
        <f>IFERROR(IF('1. Liste planteurs'!A34="","",LOOKUP(B37,'1. Liste planteurs'!$B$16:$B$100,'1. Liste planteurs'!$A$16:$A$100)),"")</f>
        <v/>
      </c>
      <c r="B37" s="9"/>
      <c r="C37" s="9"/>
      <c r="D37" s="105"/>
      <c r="E37" s="159"/>
      <c r="F37" s="159"/>
      <c r="G37" s="120">
        <f t="shared" si="4"/>
        <v>0</v>
      </c>
      <c r="H37" s="159"/>
      <c r="I37" s="160" t="str">
        <f t="shared" si="5"/>
        <v/>
      </c>
      <c r="J37" s="161"/>
      <c r="K37" s="84">
        <f t="shared" si="6"/>
        <v>0</v>
      </c>
      <c r="M37" s="117"/>
    </row>
    <row r="38" spans="1:13" hidden="1" x14ac:dyDescent="0.25">
      <c r="A38" s="80" t="str">
        <f>IFERROR(IF('1. Liste planteurs'!A35="","",LOOKUP(B38,'1. Liste planteurs'!$B$16:$B$100,'1. Liste planteurs'!$A$16:$A$100)),"")</f>
        <v/>
      </c>
      <c r="B38" s="81"/>
      <c r="C38" s="81"/>
      <c r="D38" s="80"/>
      <c r="E38" s="82"/>
      <c r="F38" s="82"/>
      <c r="G38" s="120">
        <f t="shared" si="4"/>
        <v>0</v>
      </c>
      <c r="H38" s="82"/>
      <c r="I38" s="160" t="str">
        <f t="shared" si="5"/>
        <v/>
      </c>
      <c r="J38" s="83"/>
      <c r="K38" s="84">
        <f t="shared" si="6"/>
        <v>0</v>
      </c>
      <c r="M38" s="117"/>
    </row>
    <row r="39" spans="1:13" x14ac:dyDescent="0.25">
      <c r="A39" s="243" t="s">
        <v>71</v>
      </c>
      <c r="B39" s="243"/>
      <c r="C39" s="243"/>
      <c r="D39" s="122" t="s">
        <v>37</v>
      </c>
      <c r="E39" s="123"/>
      <c r="F39" s="123"/>
      <c r="G39" s="124">
        <f>SUMIF(D20:D38,"Nouvelle haie à plat",G20:G38)+SUMIF(D20:D38,"Nouvelle haie sur talus",G20:G38)</f>
        <v>0</v>
      </c>
      <c r="H39" s="124">
        <f>SUMIF(D20:D38,"Nouvelle haie à plat",H20:H38)+SUMIF(D20:D38,"Nouvelle haie sur talus",H20:H38)</f>
        <v>0</v>
      </c>
      <c r="I39" s="125"/>
      <c r="J39" s="126"/>
      <c r="K39" s="15">
        <f>SUMIF(D20:D38,"Nouvelle haie à plat",K20:K38)+SUMIF(D20:D38,"Nouvelle haie sur talus",K20:K38)</f>
        <v>0</v>
      </c>
      <c r="M39" s="117"/>
    </row>
    <row r="40" spans="1:13" x14ac:dyDescent="0.25">
      <c r="A40" s="243" t="s">
        <v>71</v>
      </c>
      <c r="B40" s="243"/>
      <c r="C40" s="243"/>
      <c r="D40" s="122" t="s">
        <v>72</v>
      </c>
      <c r="E40" s="123"/>
      <c r="F40" s="123"/>
      <c r="G40" s="124">
        <f>SUMIF(D20:D38,"Regarnissage haie",G20:G38)</f>
        <v>0</v>
      </c>
      <c r="H40" s="124">
        <f>SUMIF(D20:D38,"Regarnissage haie",H20:H38)</f>
        <v>0</v>
      </c>
      <c r="I40" s="125"/>
      <c r="J40" s="126"/>
      <c r="K40" s="15">
        <f>SUMIF(D20:D38,"Regarnissage haie",K20:K38)</f>
        <v>0</v>
      </c>
      <c r="M40" s="117"/>
    </row>
    <row r="41" spans="1:13" ht="15.75" thickBot="1" x14ac:dyDescent="0.3">
      <c r="A41" s="244" t="s">
        <v>71</v>
      </c>
      <c r="B41" s="244"/>
      <c r="C41" s="244"/>
      <c r="D41" s="127" t="s">
        <v>47</v>
      </c>
      <c r="E41" s="128"/>
      <c r="F41" s="128"/>
      <c r="G41" s="128"/>
      <c r="H41" s="129">
        <f>SUMIF(D20:D38,"Bosquet",H20:H38)</f>
        <v>0</v>
      </c>
      <c r="I41" s="130"/>
      <c r="J41" s="131"/>
      <c r="K41" s="16">
        <f>SUMIF(D20:D38,"Bosquet",K20:K38)</f>
        <v>0</v>
      </c>
      <c r="M41" s="117"/>
    </row>
    <row r="42" spans="1:13" ht="15.75" thickBot="1" x14ac:dyDescent="0.3">
      <c r="A42" s="245" t="s">
        <v>73</v>
      </c>
      <c r="B42" s="245"/>
      <c r="C42" s="245"/>
      <c r="D42" s="132"/>
      <c r="E42" s="133"/>
      <c r="F42" s="134"/>
      <c r="G42" s="17">
        <f>SUM(G20:G38)</f>
        <v>0</v>
      </c>
      <c r="H42" s="17">
        <f>SUM(H20:H38)</f>
        <v>0</v>
      </c>
      <c r="I42" s="135"/>
      <c r="J42" s="136"/>
      <c r="K42" s="18">
        <f>SUM(K20:K38)</f>
        <v>0</v>
      </c>
    </row>
    <row r="43" spans="1:13" x14ac:dyDescent="0.25">
      <c r="A43" s="137"/>
      <c r="B43" s="137"/>
      <c r="C43" s="137"/>
      <c r="D43" s="137"/>
      <c r="E43" s="11"/>
      <c r="F43" s="138"/>
      <c r="G43" s="138"/>
      <c r="H43" s="138"/>
      <c r="K43" s="138"/>
    </row>
    <row r="45" spans="1:13" ht="15" customHeight="1" x14ac:dyDescent="0.25">
      <c r="A45" s="88" t="s">
        <v>74</v>
      </c>
      <c r="C45" s="139"/>
      <c r="D45" s="139"/>
      <c r="E45" s="139"/>
      <c r="F45" s="139"/>
      <c r="G45" s="139"/>
      <c r="H45" s="139"/>
    </row>
    <row r="46" spans="1:13" ht="15" customHeight="1" x14ac:dyDescent="0.25">
      <c r="A46" s="139"/>
      <c r="B46" s="88"/>
      <c r="C46" s="139"/>
      <c r="D46" s="139"/>
      <c r="E46" s="139"/>
      <c r="F46" s="139"/>
      <c r="G46" s="139"/>
      <c r="H46" s="139"/>
    </row>
    <row r="47" spans="1:13" ht="15" customHeight="1" x14ac:dyDescent="0.25">
      <c r="A47" s="139"/>
      <c r="B47" s="91" t="s">
        <v>4</v>
      </c>
      <c r="C47" s="139"/>
      <c r="D47" s="139"/>
      <c r="E47" s="139"/>
      <c r="F47" s="139"/>
      <c r="G47" s="139"/>
      <c r="H47" s="139"/>
    </row>
    <row r="48" spans="1:13" ht="15" customHeight="1" x14ac:dyDescent="0.25">
      <c r="A48" s="139"/>
      <c r="B48" s="92"/>
      <c r="C48" s="139"/>
      <c r="D48" s="139"/>
      <c r="E48" s="139"/>
      <c r="F48" s="139"/>
      <c r="G48" s="139"/>
      <c r="H48" s="139"/>
    </row>
    <row r="49" spans="1:9" ht="15" customHeight="1" x14ac:dyDescent="0.25">
      <c r="A49" s="139"/>
      <c r="B49" s="246" t="s">
        <v>75</v>
      </c>
      <c r="C49" s="246"/>
      <c r="D49" s="246"/>
      <c r="E49" s="246"/>
      <c r="F49" s="246"/>
      <c r="G49" s="139"/>
      <c r="H49" s="139"/>
    </row>
    <row r="50" spans="1:9" ht="60.75" customHeight="1" x14ac:dyDescent="0.25">
      <c r="A50" s="139"/>
      <c r="B50" s="246"/>
      <c r="C50" s="246"/>
      <c r="D50" s="246"/>
      <c r="E50" s="246"/>
      <c r="F50" s="246"/>
      <c r="G50" s="139"/>
      <c r="H50" s="139"/>
    </row>
    <row r="51" spans="1:9" ht="15" customHeight="1" x14ac:dyDescent="0.25">
      <c r="A51" s="139"/>
      <c r="B51" s="92"/>
      <c r="C51" s="139"/>
      <c r="D51" s="139"/>
      <c r="E51" s="139"/>
      <c r="F51" s="139"/>
      <c r="G51" s="139"/>
      <c r="H51" s="139"/>
    </row>
    <row r="52" spans="1:9" ht="15" customHeight="1" x14ac:dyDescent="0.25">
      <c r="A52" s="255" t="s">
        <v>76</v>
      </c>
      <c r="B52" s="255"/>
      <c r="C52" s="255"/>
      <c r="D52" s="255"/>
      <c r="E52" s="255"/>
      <c r="F52" s="255"/>
      <c r="G52" s="255"/>
      <c r="H52" s="255"/>
      <c r="I52" s="255"/>
    </row>
    <row r="53" spans="1:9" ht="24.75" customHeight="1" x14ac:dyDescent="0.25">
      <c r="A53" s="247" t="s">
        <v>77</v>
      </c>
      <c r="B53" s="248"/>
      <c r="C53" s="248"/>
      <c r="D53" s="248"/>
      <c r="E53" s="249"/>
      <c r="F53" s="253" t="s">
        <v>302</v>
      </c>
      <c r="G53" s="253" t="s">
        <v>303</v>
      </c>
      <c r="H53" s="253" t="s">
        <v>78</v>
      </c>
      <c r="I53" s="140" t="s">
        <v>79</v>
      </c>
    </row>
    <row r="54" spans="1:9" ht="24.75" customHeight="1" x14ac:dyDescent="0.25">
      <c r="A54" s="250"/>
      <c r="B54" s="251"/>
      <c r="C54" s="251"/>
      <c r="D54" s="251"/>
      <c r="E54" s="252"/>
      <c r="F54" s="254"/>
      <c r="G54" s="254"/>
      <c r="H54" s="254"/>
      <c r="I54" s="141" t="s">
        <v>80</v>
      </c>
    </row>
    <row r="55" spans="1:9" ht="15" customHeight="1" x14ac:dyDescent="0.25">
      <c r="A55" s="142">
        <v>1</v>
      </c>
      <c r="B55" s="256" t="s">
        <v>81</v>
      </c>
      <c r="C55" s="257"/>
      <c r="D55" s="258" t="s">
        <v>82</v>
      </c>
      <c r="E55" s="259"/>
      <c r="F55" s="143" t="s">
        <v>309</v>
      </c>
      <c r="G55" s="143" t="s">
        <v>306</v>
      </c>
      <c r="H55" s="69"/>
      <c r="I55" s="69"/>
    </row>
    <row r="56" spans="1:9" ht="15" customHeight="1" x14ac:dyDescent="0.25">
      <c r="A56" s="144">
        <v>2</v>
      </c>
      <c r="B56" s="260" t="s">
        <v>83</v>
      </c>
      <c r="C56" s="261"/>
      <c r="D56" s="262" t="s">
        <v>84</v>
      </c>
      <c r="E56" s="263"/>
      <c r="F56" s="145" t="s">
        <v>309</v>
      </c>
      <c r="G56" s="145" t="s">
        <v>306</v>
      </c>
      <c r="H56" s="69"/>
      <c r="I56" s="69"/>
    </row>
    <row r="57" spans="1:9" ht="15" customHeight="1" x14ac:dyDescent="0.25">
      <c r="A57" s="146">
        <v>3</v>
      </c>
      <c r="B57" s="256" t="s">
        <v>85</v>
      </c>
      <c r="C57" s="257"/>
      <c r="D57" s="258" t="s">
        <v>86</v>
      </c>
      <c r="E57" s="259"/>
      <c r="F57" s="143"/>
      <c r="G57" s="143" t="s">
        <v>307</v>
      </c>
      <c r="H57" s="69"/>
      <c r="I57" s="69"/>
    </row>
    <row r="58" spans="1:9" ht="15" customHeight="1" x14ac:dyDescent="0.25">
      <c r="A58" s="144">
        <v>4</v>
      </c>
      <c r="B58" s="260" t="s">
        <v>87</v>
      </c>
      <c r="C58" s="261"/>
      <c r="D58" s="262" t="s">
        <v>88</v>
      </c>
      <c r="E58" s="263"/>
      <c r="F58" s="145"/>
      <c r="G58" s="145" t="s">
        <v>307</v>
      </c>
      <c r="H58" s="69"/>
      <c r="I58" s="69"/>
    </row>
    <row r="59" spans="1:9" ht="15" customHeight="1" x14ac:dyDescent="0.25">
      <c r="A59" s="146">
        <v>5</v>
      </c>
      <c r="B59" s="256" t="s">
        <v>89</v>
      </c>
      <c r="C59" s="257"/>
      <c r="D59" s="258" t="s">
        <v>90</v>
      </c>
      <c r="E59" s="259"/>
      <c r="F59" s="143"/>
      <c r="G59" s="143" t="s">
        <v>306</v>
      </c>
      <c r="H59" s="69"/>
      <c r="I59" s="69"/>
    </row>
    <row r="60" spans="1:9" ht="15" customHeight="1" x14ac:dyDescent="0.25">
      <c r="A60" s="144">
        <v>6</v>
      </c>
      <c r="B60" s="260" t="s">
        <v>91</v>
      </c>
      <c r="C60" s="261"/>
      <c r="D60" s="262" t="s">
        <v>92</v>
      </c>
      <c r="E60" s="263"/>
      <c r="F60" s="145"/>
      <c r="G60" s="145"/>
      <c r="H60" s="69"/>
      <c r="I60" s="69"/>
    </row>
    <row r="61" spans="1:9" ht="15" customHeight="1" x14ac:dyDescent="0.25">
      <c r="A61" s="146">
        <v>7</v>
      </c>
      <c r="B61" s="256" t="s">
        <v>93</v>
      </c>
      <c r="C61" s="257"/>
      <c r="D61" s="258" t="s">
        <v>94</v>
      </c>
      <c r="E61" s="259"/>
      <c r="F61" s="143" t="s">
        <v>305</v>
      </c>
      <c r="G61" s="143" t="s">
        <v>307</v>
      </c>
      <c r="H61" s="69"/>
      <c r="I61" s="69"/>
    </row>
    <row r="62" spans="1:9" ht="15" customHeight="1" x14ac:dyDescent="0.25">
      <c r="A62" s="146">
        <v>8</v>
      </c>
      <c r="B62" s="256" t="s">
        <v>95</v>
      </c>
      <c r="C62" s="257"/>
      <c r="D62" s="258" t="s">
        <v>96</v>
      </c>
      <c r="E62" s="259"/>
      <c r="F62" s="143"/>
      <c r="G62" s="143" t="s">
        <v>306</v>
      </c>
      <c r="H62" s="69"/>
      <c r="I62" s="69"/>
    </row>
    <row r="63" spans="1:9" ht="15" customHeight="1" x14ac:dyDescent="0.25">
      <c r="A63" s="146">
        <v>9</v>
      </c>
      <c r="B63" s="256" t="s">
        <v>97</v>
      </c>
      <c r="C63" s="257"/>
      <c r="D63" s="258" t="s">
        <v>98</v>
      </c>
      <c r="E63" s="259"/>
      <c r="F63" s="143" t="s">
        <v>308</v>
      </c>
      <c r="G63" s="143" t="s">
        <v>307</v>
      </c>
      <c r="H63" s="69"/>
      <c r="I63" s="69"/>
    </row>
    <row r="64" spans="1:9" ht="15" customHeight="1" x14ac:dyDescent="0.25">
      <c r="A64" s="146">
        <v>10</v>
      </c>
      <c r="B64" s="256" t="s">
        <v>99</v>
      </c>
      <c r="C64" s="257"/>
      <c r="D64" s="258" t="s">
        <v>100</v>
      </c>
      <c r="E64" s="259"/>
      <c r="F64" s="143"/>
      <c r="G64" s="143" t="s">
        <v>310</v>
      </c>
      <c r="H64" s="69"/>
      <c r="I64" s="69"/>
    </row>
    <row r="65" spans="1:9" ht="15" customHeight="1" x14ac:dyDescent="0.25">
      <c r="A65" s="146">
        <v>11</v>
      </c>
      <c r="B65" s="256" t="s">
        <v>101</v>
      </c>
      <c r="C65" s="257"/>
      <c r="D65" s="258" t="s">
        <v>102</v>
      </c>
      <c r="E65" s="259"/>
      <c r="F65" s="143" t="s">
        <v>308</v>
      </c>
      <c r="G65" s="143" t="s">
        <v>306</v>
      </c>
      <c r="H65" s="69"/>
      <c r="I65" s="69"/>
    </row>
    <row r="66" spans="1:9" ht="15" customHeight="1" x14ac:dyDescent="0.25">
      <c r="A66" s="146">
        <v>12</v>
      </c>
      <c r="B66" s="256" t="s">
        <v>103</v>
      </c>
      <c r="C66" s="257"/>
      <c r="D66" s="258" t="s">
        <v>104</v>
      </c>
      <c r="E66" s="259"/>
      <c r="F66" s="143" t="s">
        <v>305</v>
      </c>
      <c r="G66" s="143"/>
      <c r="H66" s="69"/>
      <c r="I66" s="69"/>
    </row>
    <row r="67" spans="1:9" ht="15" customHeight="1" x14ac:dyDescent="0.25">
      <c r="A67" s="146">
        <v>13</v>
      </c>
      <c r="B67" s="256" t="s">
        <v>105</v>
      </c>
      <c r="C67" s="257"/>
      <c r="D67" s="258" t="s">
        <v>106</v>
      </c>
      <c r="E67" s="259"/>
      <c r="F67" s="143" t="s">
        <v>309</v>
      </c>
      <c r="G67" s="143" t="s">
        <v>310</v>
      </c>
      <c r="H67" s="69"/>
      <c r="I67" s="69"/>
    </row>
    <row r="68" spans="1:9" ht="15" customHeight="1" x14ac:dyDescent="0.25">
      <c r="A68" s="146">
        <v>14</v>
      </c>
      <c r="B68" s="256" t="s">
        <v>107</v>
      </c>
      <c r="C68" s="257"/>
      <c r="D68" s="258" t="s">
        <v>108</v>
      </c>
      <c r="E68" s="259"/>
      <c r="F68" s="143"/>
      <c r="G68" s="143" t="s">
        <v>307</v>
      </c>
      <c r="H68" s="69"/>
      <c r="I68" s="69"/>
    </row>
    <row r="69" spans="1:9" ht="15" customHeight="1" x14ac:dyDescent="0.25">
      <c r="A69" s="146">
        <v>15</v>
      </c>
      <c r="B69" s="256" t="s">
        <v>109</v>
      </c>
      <c r="C69" s="257"/>
      <c r="D69" s="258" t="s">
        <v>110</v>
      </c>
      <c r="E69" s="259"/>
      <c r="F69" s="143" t="s">
        <v>308</v>
      </c>
      <c r="G69" s="143" t="s">
        <v>306</v>
      </c>
      <c r="H69" s="69"/>
      <c r="I69" s="69"/>
    </row>
    <row r="70" spans="1:9" ht="15" customHeight="1" x14ac:dyDescent="0.25">
      <c r="A70" s="146">
        <v>16</v>
      </c>
      <c r="B70" s="256" t="s">
        <v>111</v>
      </c>
      <c r="C70" s="257"/>
      <c r="D70" s="258" t="s">
        <v>112</v>
      </c>
      <c r="E70" s="259"/>
      <c r="F70" s="143"/>
      <c r="G70" s="143"/>
      <c r="H70" s="69"/>
      <c r="I70" s="69"/>
    </row>
    <row r="71" spans="1:9" ht="24.75" customHeight="1" x14ac:dyDescent="0.25">
      <c r="A71" s="147">
        <v>17</v>
      </c>
      <c r="B71" s="256" t="s">
        <v>113</v>
      </c>
      <c r="C71" s="257"/>
      <c r="D71" s="264" t="s">
        <v>114</v>
      </c>
      <c r="E71" s="265"/>
      <c r="F71" s="148" t="s">
        <v>309</v>
      </c>
      <c r="G71" s="148" t="s">
        <v>306</v>
      </c>
      <c r="H71" s="70"/>
      <c r="I71" s="70"/>
    </row>
    <row r="72" spans="1:9" ht="15" customHeight="1" x14ac:dyDescent="0.25">
      <c r="A72" s="146">
        <v>18</v>
      </c>
      <c r="B72" s="256" t="s">
        <v>115</v>
      </c>
      <c r="C72" s="257"/>
      <c r="D72" s="258" t="s">
        <v>116</v>
      </c>
      <c r="E72" s="259"/>
      <c r="F72" s="143" t="s">
        <v>308</v>
      </c>
      <c r="G72" s="143" t="s">
        <v>306</v>
      </c>
      <c r="H72" s="69"/>
      <c r="I72" s="69"/>
    </row>
    <row r="73" spans="1:9" ht="15" customHeight="1" x14ac:dyDescent="0.25">
      <c r="A73" s="146">
        <v>19</v>
      </c>
      <c r="B73" s="256" t="s">
        <v>117</v>
      </c>
      <c r="C73" s="257"/>
      <c r="D73" s="258" t="s">
        <v>118</v>
      </c>
      <c r="E73" s="259"/>
      <c r="F73" s="143"/>
      <c r="G73" s="143"/>
      <c r="H73" s="69"/>
      <c r="I73" s="69"/>
    </row>
    <row r="74" spans="1:9" ht="24" customHeight="1" x14ac:dyDescent="0.25">
      <c r="A74" s="146">
        <v>20</v>
      </c>
      <c r="B74" s="256" t="s">
        <v>119</v>
      </c>
      <c r="C74" s="257"/>
      <c r="D74" s="258" t="s">
        <v>120</v>
      </c>
      <c r="E74" s="259"/>
      <c r="F74" s="143" t="s">
        <v>305</v>
      </c>
      <c r="G74" s="143" t="s">
        <v>306</v>
      </c>
      <c r="H74" s="69"/>
      <c r="I74" s="69"/>
    </row>
    <row r="75" spans="1:9" ht="15" customHeight="1" x14ac:dyDescent="0.25">
      <c r="A75" s="146">
        <v>21</v>
      </c>
      <c r="B75" s="256" t="s">
        <v>121</v>
      </c>
      <c r="C75" s="257"/>
      <c r="D75" s="258" t="s">
        <v>122</v>
      </c>
      <c r="E75" s="259"/>
      <c r="F75" s="143" t="s">
        <v>309</v>
      </c>
      <c r="G75" s="143"/>
      <c r="H75" s="69"/>
      <c r="I75" s="69"/>
    </row>
    <row r="76" spans="1:9" ht="15" customHeight="1" x14ac:dyDescent="0.25">
      <c r="A76" s="146">
        <v>22</v>
      </c>
      <c r="B76" s="256" t="s">
        <v>123</v>
      </c>
      <c r="C76" s="257"/>
      <c r="D76" s="258" t="s">
        <v>124</v>
      </c>
      <c r="E76" s="259"/>
      <c r="F76" s="143" t="s">
        <v>309</v>
      </c>
      <c r="G76" s="143"/>
      <c r="H76" s="69"/>
      <c r="I76" s="69"/>
    </row>
    <row r="77" spans="1:9" ht="15" customHeight="1" x14ac:dyDescent="0.25">
      <c r="A77" s="144">
        <v>23</v>
      </c>
      <c r="B77" s="260" t="s">
        <v>125</v>
      </c>
      <c r="C77" s="261"/>
      <c r="D77" s="262" t="s">
        <v>126</v>
      </c>
      <c r="E77" s="263"/>
      <c r="F77" s="145" t="s">
        <v>305</v>
      </c>
      <c r="G77" s="145" t="s">
        <v>307</v>
      </c>
      <c r="H77" s="69"/>
      <c r="I77" s="69"/>
    </row>
    <row r="78" spans="1:9" ht="15" customHeight="1" x14ac:dyDescent="0.25">
      <c r="A78" s="144">
        <v>24</v>
      </c>
      <c r="B78" s="260" t="s">
        <v>127</v>
      </c>
      <c r="C78" s="261"/>
      <c r="D78" s="262" t="s">
        <v>128</v>
      </c>
      <c r="E78" s="263"/>
      <c r="F78" s="145" t="s">
        <v>308</v>
      </c>
      <c r="G78" s="145" t="s">
        <v>307</v>
      </c>
      <c r="H78" s="69"/>
      <c r="I78" s="69"/>
    </row>
    <row r="79" spans="1:9" ht="15" customHeight="1" x14ac:dyDescent="0.25">
      <c r="A79" s="144">
        <v>25</v>
      </c>
      <c r="B79" s="260" t="s">
        <v>129</v>
      </c>
      <c r="C79" s="261"/>
      <c r="D79" s="262" t="s">
        <v>130</v>
      </c>
      <c r="E79" s="263"/>
      <c r="F79" s="145" t="s">
        <v>308</v>
      </c>
      <c r="G79" s="145" t="s">
        <v>306</v>
      </c>
      <c r="H79" s="69"/>
      <c r="I79" s="69"/>
    </row>
    <row r="80" spans="1:9" ht="15" customHeight="1" x14ac:dyDescent="0.25">
      <c r="A80" s="144">
        <v>26</v>
      </c>
      <c r="B80" s="260" t="s">
        <v>131</v>
      </c>
      <c r="C80" s="261"/>
      <c r="D80" s="262" t="s">
        <v>132</v>
      </c>
      <c r="E80" s="263"/>
      <c r="F80" s="145"/>
      <c r="G80" s="145" t="s">
        <v>307</v>
      </c>
      <c r="H80" s="69"/>
      <c r="I80" s="69"/>
    </row>
    <row r="81" spans="1:9" ht="15" customHeight="1" x14ac:dyDescent="0.25">
      <c r="A81" s="146">
        <v>27</v>
      </c>
      <c r="B81" s="256" t="s">
        <v>133</v>
      </c>
      <c r="C81" s="257"/>
      <c r="D81" s="258" t="s">
        <v>134</v>
      </c>
      <c r="E81" s="259"/>
      <c r="F81" s="143"/>
      <c r="G81" s="143" t="s">
        <v>307</v>
      </c>
      <c r="H81" s="69"/>
      <c r="I81" s="69"/>
    </row>
    <row r="82" spans="1:9" ht="15" customHeight="1" x14ac:dyDescent="0.25">
      <c r="A82" s="146">
        <v>28</v>
      </c>
      <c r="B82" s="256" t="s">
        <v>135</v>
      </c>
      <c r="C82" s="257"/>
      <c r="D82" s="258" t="s">
        <v>136</v>
      </c>
      <c r="E82" s="259"/>
      <c r="F82" s="143" t="s">
        <v>305</v>
      </c>
      <c r="G82" s="143" t="s">
        <v>307</v>
      </c>
      <c r="H82" s="69"/>
      <c r="I82" s="69"/>
    </row>
    <row r="83" spans="1:9" ht="15" customHeight="1" x14ac:dyDescent="0.25">
      <c r="A83" s="144">
        <v>29</v>
      </c>
      <c r="B83" s="260" t="s">
        <v>137</v>
      </c>
      <c r="C83" s="261"/>
      <c r="D83" s="262" t="s">
        <v>138</v>
      </c>
      <c r="E83" s="263"/>
      <c r="F83" s="145" t="s">
        <v>308</v>
      </c>
      <c r="G83" s="145" t="s">
        <v>306</v>
      </c>
      <c r="H83" s="69"/>
      <c r="I83" s="69"/>
    </row>
    <row r="84" spans="1:9" ht="15" customHeight="1" x14ac:dyDescent="0.25">
      <c r="A84" s="146">
        <v>30</v>
      </c>
      <c r="B84" s="256" t="s">
        <v>139</v>
      </c>
      <c r="C84" s="257"/>
      <c r="D84" s="258" t="s">
        <v>140</v>
      </c>
      <c r="E84" s="259"/>
      <c r="F84" s="143" t="s">
        <v>308</v>
      </c>
      <c r="G84" s="143" t="s">
        <v>306</v>
      </c>
      <c r="H84" s="69"/>
      <c r="I84" s="69"/>
    </row>
    <row r="85" spans="1:9" ht="15" customHeight="1" x14ac:dyDescent="0.25">
      <c r="A85" s="146">
        <v>31</v>
      </c>
      <c r="B85" s="256" t="s">
        <v>141</v>
      </c>
      <c r="C85" s="257"/>
      <c r="D85" s="258" t="s">
        <v>142</v>
      </c>
      <c r="E85" s="259"/>
      <c r="F85" s="143" t="s">
        <v>308</v>
      </c>
      <c r="G85" s="143"/>
      <c r="H85" s="69"/>
      <c r="I85" s="69"/>
    </row>
    <row r="86" spans="1:9" ht="15" customHeight="1" x14ac:dyDescent="0.25">
      <c r="A86" s="144">
        <v>32</v>
      </c>
      <c r="B86" s="260" t="s">
        <v>143</v>
      </c>
      <c r="C86" s="261"/>
      <c r="D86" s="262" t="s">
        <v>144</v>
      </c>
      <c r="E86" s="263"/>
      <c r="F86" s="145" t="s">
        <v>305</v>
      </c>
      <c r="G86" s="145" t="s">
        <v>307</v>
      </c>
      <c r="H86" s="69"/>
      <c r="I86" s="69"/>
    </row>
    <row r="87" spans="1:9" ht="15" customHeight="1" x14ac:dyDescent="0.25">
      <c r="A87" s="146">
        <v>33</v>
      </c>
      <c r="B87" s="256" t="s">
        <v>145</v>
      </c>
      <c r="C87" s="257"/>
      <c r="D87" s="258" t="s">
        <v>146</v>
      </c>
      <c r="E87" s="259"/>
      <c r="F87" s="143"/>
      <c r="G87" s="143" t="s">
        <v>306</v>
      </c>
      <c r="H87" s="69"/>
      <c r="I87" s="69"/>
    </row>
    <row r="88" spans="1:9" ht="15" customHeight="1" x14ac:dyDescent="0.25">
      <c r="A88" s="146">
        <v>34</v>
      </c>
      <c r="B88" s="256" t="s">
        <v>147</v>
      </c>
      <c r="C88" s="257"/>
      <c r="D88" s="258" t="s">
        <v>148</v>
      </c>
      <c r="E88" s="259"/>
      <c r="F88" s="143" t="s">
        <v>308</v>
      </c>
      <c r="G88" s="143"/>
      <c r="H88" s="69"/>
      <c r="I88" s="69"/>
    </row>
    <row r="89" spans="1:9" ht="15" customHeight="1" x14ac:dyDescent="0.25">
      <c r="A89" s="146">
        <v>35</v>
      </c>
      <c r="B89" s="256" t="s">
        <v>149</v>
      </c>
      <c r="C89" s="257"/>
      <c r="D89" s="258" t="s">
        <v>150</v>
      </c>
      <c r="E89" s="259"/>
      <c r="F89" s="143"/>
      <c r="G89" s="143"/>
      <c r="H89" s="69"/>
      <c r="I89" s="69"/>
    </row>
    <row r="90" spans="1:9" ht="15" customHeight="1" x14ac:dyDescent="0.25">
      <c r="A90" s="146">
        <v>36</v>
      </c>
      <c r="B90" s="256" t="s">
        <v>151</v>
      </c>
      <c r="C90" s="257"/>
      <c r="D90" s="258" t="s">
        <v>152</v>
      </c>
      <c r="E90" s="259"/>
      <c r="F90" s="143"/>
      <c r="G90" s="143"/>
      <c r="H90" s="69"/>
      <c r="I90" s="69"/>
    </row>
    <row r="91" spans="1:9" ht="15" customHeight="1" x14ac:dyDescent="0.25">
      <c r="A91" s="146">
        <v>37</v>
      </c>
      <c r="B91" s="256" t="s">
        <v>153</v>
      </c>
      <c r="C91" s="257"/>
      <c r="D91" s="258" t="s">
        <v>154</v>
      </c>
      <c r="E91" s="259"/>
      <c r="F91" s="143"/>
      <c r="G91" s="143" t="s">
        <v>306</v>
      </c>
      <c r="H91" s="69"/>
      <c r="I91" s="69"/>
    </row>
    <row r="92" spans="1:9" ht="15" customHeight="1" x14ac:dyDescent="0.25">
      <c r="A92" s="146">
        <v>38</v>
      </c>
      <c r="B92" s="256" t="s">
        <v>155</v>
      </c>
      <c r="C92" s="257"/>
      <c r="D92" s="258" t="s">
        <v>156</v>
      </c>
      <c r="E92" s="259"/>
      <c r="F92" s="143"/>
      <c r="G92" s="143"/>
      <c r="H92" s="69"/>
      <c r="I92" s="69"/>
    </row>
    <row r="93" spans="1:9" ht="15" customHeight="1" x14ac:dyDescent="0.25">
      <c r="A93" s="146">
        <v>39</v>
      </c>
      <c r="B93" s="256" t="s">
        <v>157</v>
      </c>
      <c r="C93" s="257"/>
      <c r="D93" s="258" t="s">
        <v>158</v>
      </c>
      <c r="E93" s="259"/>
      <c r="F93" s="143" t="s">
        <v>308</v>
      </c>
      <c r="G93" s="143" t="s">
        <v>306</v>
      </c>
      <c r="H93" s="69"/>
      <c r="I93" s="69"/>
    </row>
    <row r="94" spans="1:9" ht="15" customHeight="1" x14ac:dyDescent="0.25">
      <c r="A94" s="146">
        <v>40</v>
      </c>
      <c r="B94" s="256" t="s">
        <v>159</v>
      </c>
      <c r="C94" s="257"/>
      <c r="D94" s="258" t="s">
        <v>160</v>
      </c>
      <c r="E94" s="259"/>
      <c r="F94" s="143" t="s">
        <v>305</v>
      </c>
      <c r="G94" s="143" t="s">
        <v>307</v>
      </c>
      <c r="H94" s="69"/>
      <c r="I94" s="69"/>
    </row>
    <row r="95" spans="1:9" ht="15" customHeight="1" x14ac:dyDescent="0.25">
      <c r="A95" s="146">
        <v>41</v>
      </c>
      <c r="B95" s="256" t="s">
        <v>161</v>
      </c>
      <c r="C95" s="257"/>
      <c r="D95" s="258" t="s">
        <v>162</v>
      </c>
      <c r="E95" s="259"/>
      <c r="F95" s="143" t="s">
        <v>305</v>
      </c>
      <c r="G95" s="143" t="s">
        <v>307</v>
      </c>
      <c r="H95" s="69"/>
      <c r="I95" s="69"/>
    </row>
    <row r="96" spans="1:9" ht="15" customHeight="1" x14ac:dyDescent="0.25">
      <c r="A96" s="146">
        <v>42</v>
      </c>
      <c r="B96" s="256" t="s">
        <v>163</v>
      </c>
      <c r="C96" s="257"/>
      <c r="D96" s="258" t="s">
        <v>164</v>
      </c>
      <c r="E96" s="259"/>
      <c r="F96" s="143"/>
      <c r="G96" s="143"/>
      <c r="H96" s="69"/>
      <c r="I96" s="69"/>
    </row>
    <row r="97" spans="1:9" ht="15" customHeight="1" x14ac:dyDescent="0.25">
      <c r="A97" s="146">
        <v>43</v>
      </c>
      <c r="B97" s="256" t="s">
        <v>165</v>
      </c>
      <c r="C97" s="257"/>
      <c r="D97" s="258" t="s">
        <v>166</v>
      </c>
      <c r="E97" s="259"/>
      <c r="F97" s="143"/>
      <c r="G97" s="143" t="s">
        <v>307</v>
      </c>
      <c r="H97" s="69"/>
      <c r="I97" s="69"/>
    </row>
    <row r="98" spans="1:9" ht="15" customHeight="1" x14ac:dyDescent="0.25">
      <c r="A98" s="146">
        <v>44</v>
      </c>
      <c r="B98" s="256" t="s">
        <v>167</v>
      </c>
      <c r="C98" s="257"/>
      <c r="D98" s="258" t="s">
        <v>168</v>
      </c>
      <c r="E98" s="259"/>
      <c r="F98" s="143" t="s">
        <v>305</v>
      </c>
      <c r="G98" s="143" t="s">
        <v>307</v>
      </c>
      <c r="H98" s="69"/>
      <c r="I98" s="69"/>
    </row>
    <row r="99" spans="1:9" ht="15" customHeight="1" x14ac:dyDescent="0.25">
      <c r="A99" s="146">
        <v>45</v>
      </c>
      <c r="B99" s="256" t="s">
        <v>169</v>
      </c>
      <c r="C99" s="257"/>
      <c r="D99" s="258" t="s">
        <v>170</v>
      </c>
      <c r="E99" s="259"/>
      <c r="F99" s="143" t="s">
        <v>305</v>
      </c>
      <c r="G99" s="143" t="s">
        <v>310</v>
      </c>
      <c r="H99" s="69"/>
      <c r="I99" s="69"/>
    </row>
    <row r="100" spans="1:9" ht="15" customHeight="1" x14ac:dyDescent="0.25">
      <c r="A100" s="146">
        <v>46</v>
      </c>
      <c r="B100" s="256" t="s">
        <v>171</v>
      </c>
      <c r="C100" s="257"/>
      <c r="D100" s="258" t="s">
        <v>172</v>
      </c>
      <c r="E100" s="259"/>
      <c r="F100" s="143" t="s">
        <v>305</v>
      </c>
      <c r="G100" s="143" t="s">
        <v>307</v>
      </c>
      <c r="H100" s="69"/>
      <c r="I100" s="69"/>
    </row>
    <row r="101" spans="1:9" ht="15" customHeight="1" x14ac:dyDescent="0.25">
      <c r="A101" s="146">
        <v>47</v>
      </c>
      <c r="B101" s="256" t="s">
        <v>173</v>
      </c>
      <c r="C101" s="257"/>
      <c r="D101" s="258" t="s">
        <v>174</v>
      </c>
      <c r="E101" s="259"/>
      <c r="F101" s="143" t="s">
        <v>305</v>
      </c>
      <c r="G101" s="143" t="s">
        <v>307</v>
      </c>
      <c r="H101" s="69"/>
      <c r="I101" s="69"/>
    </row>
    <row r="102" spans="1:9" ht="15" customHeight="1" x14ac:dyDescent="0.25">
      <c r="A102" s="146">
        <v>48</v>
      </c>
      <c r="B102" s="256" t="s">
        <v>175</v>
      </c>
      <c r="C102" s="257"/>
      <c r="D102" s="258" t="s">
        <v>176</v>
      </c>
      <c r="E102" s="259"/>
      <c r="F102" s="143" t="s">
        <v>308</v>
      </c>
      <c r="G102" s="143" t="s">
        <v>307</v>
      </c>
      <c r="H102" s="69"/>
      <c r="I102" s="69"/>
    </row>
    <row r="103" spans="1:9" ht="15" customHeight="1" x14ac:dyDescent="0.25">
      <c r="A103" s="146">
        <v>49</v>
      </c>
      <c r="B103" s="256" t="s">
        <v>177</v>
      </c>
      <c r="C103" s="257"/>
      <c r="D103" s="258" t="s">
        <v>178</v>
      </c>
      <c r="E103" s="259"/>
      <c r="F103" s="143"/>
      <c r="G103" s="143" t="s">
        <v>307</v>
      </c>
      <c r="H103" s="69"/>
      <c r="I103" s="69"/>
    </row>
    <row r="104" spans="1:9" ht="15" customHeight="1" x14ac:dyDescent="0.25">
      <c r="A104" s="146">
        <v>50</v>
      </c>
      <c r="B104" s="256" t="s">
        <v>179</v>
      </c>
      <c r="C104" s="257"/>
      <c r="D104" s="258" t="s">
        <v>180</v>
      </c>
      <c r="E104" s="259"/>
      <c r="F104" s="143" t="s">
        <v>308</v>
      </c>
      <c r="G104" s="143" t="s">
        <v>307</v>
      </c>
      <c r="H104" s="69"/>
      <c r="I104" s="69"/>
    </row>
    <row r="105" spans="1:9" ht="15" customHeight="1" x14ac:dyDescent="0.25">
      <c r="A105" s="146">
        <v>51</v>
      </c>
      <c r="B105" s="256" t="s">
        <v>181</v>
      </c>
      <c r="C105" s="257"/>
      <c r="D105" s="258" t="s">
        <v>182</v>
      </c>
      <c r="E105" s="259"/>
      <c r="F105" s="143"/>
      <c r="G105" s="143" t="s">
        <v>307</v>
      </c>
      <c r="H105" s="69"/>
      <c r="I105" s="69"/>
    </row>
    <row r="106" spans="1:9" ht="15" customHeight="1" x14ac:dyDescent="0.25">
      <c r="A106" s="146">
        <v>52</v>
      </c>
      <c r="B106" s="256" t="s">
        <v>183</v>
      </c>
      <c r="C106" s="257"/>
      <c r="D106" s="258" t="s">
        <v>184</v>
      </c>
      <c r="E106" s="259"/>
      <c r="F106" s="143" t="s">
        <v>305</v>
      </c>
      <c r="G106" s="143" t="s">
        <v>306</v>
      </c>
      <c r="H106" s="69"/>
      <c r="I106" s="69"/>
    </row>
    <row r="107" spans="1:9" ht="15" customHeight="1" x14ac:dyDescent="0.25">
      <c r="A107" s="146">
        <v>53</v>
      </c>
      <c r="B107" s="256" t="s">
        <v>185</v>
      </c>
      <c r="C107" s="257"/>
      <c r="D107" s="258" t="s">
        <v>186</v>
      </c>
      <c r="E107" s="259"/>
      <c r="F107" s="143" t="s">
        <v>305</v>
      </c>
      <c r="G107" s="143"/>
      <c r="H107" s="69"/>
      <c r="I107" s="69"/>
    </row>
    <row r="108" spans="1:9" ht="15" customHeight="1" x14ac:dyDescent="0.25">
      <c r="A108" s="146">
        <v>54</v>
      </c>
      <c r="B108" s="256" t="s">
        <v>187</v>
      </c>
      <c r="C108" s="257"/>
      <c r="D108" s="258" t="s">
        <v>188</v>
      </c>
      <c r="E108" s="259"/>
      <c r="F108" s="143" t="s">
        <v>305</v>
      </c>
      <c r="G108" s="143" t="s">
        <v>306</v>
      </c>
      <c r="H108" s="69"/>
      <c r="I108" s="69"/>
    </row>
    <row r="109" spans="1:9" ht="15" customHeight="1" x14ac:dyDescent="0.25">
      <c r="A109" s="146">
        <v>55</v>
      </c>
      <c r="B109" s="256" t="s">
        <v>189</v>
      </c>
      <c r="C109" s="257"/>
      <c r="D109" s="258" t="s">
        <v>190</v>
      </c>
      <c r="E109" s="259"/>
      <c r="F109" s="143"/>
      <c r="G109" s="143"/>
      <c r="H109" s="69"/>
      <c r="I109" s="69"/>
    </row>
    <row r="110" spans="1:9" ht="15" customHeight="1" x14ac:dyDescent="0.25">
      <c r="A110" s="146">
        <v>56</v>
      </c>
      <c r="B110" s="256" t="s">
        <v>191</v>
      </c>
      <c r="C110" s="257"/>
      <c r="D110" s="258" t="s">
        <v>192</v>
      </c>
      <c r="E110" s="259"/>
      <c r="F110" s="143" t="s">
        <v>309</v>
      </c>
      <c r="G110" s="143" t="s">
        <v>307</v>
      </c>
      <c r="H110" s="69"/>
      <c r="I110" s="69"/>
    </row>
    <row r="111" spans="1:9" ht="15" customHeight="1" x14ac:dyDescent="0.25">
      <c r="A111" s="144">
        <v>57</v>
      </c>
      <c r="B111" s="260" t="s">
        <v>193</v>
      </c>
      <c r="C111" s="261"/>
      <c r="D111" s="262" t="s">
        <v>194</v>
      </c>
      <c r="E111" s="263"/>
      <c r="F111" s="145" t="s">
        <v>309</v>
      </c>
      <c r="G111" s="145" t="s">
        <v>307</v>
      </c>
      <c r="H111" s="69"/>
      <c r="I111" s="69"/>
    </row>
    <row r="112" spans="1:9" ht="15" customHeight="1" x14ac:dyDescent="0.25">
      <c r="A112" s="146">
        <v>58</v>
      </c>
      <c r="B112" s="256" t="s">
        <v>195</v>
      </c>
      <c r="C112" s="257"/>
      <c r="D112" s="258" t="s">
        <v>196</v>
      </c>
      <c r="E112" s="259"/>
      <c r="F112" s="143" t="s">
        <v>305</v>
      </c>
      <c r="G112" s="143" t="s">
        <v>307</v>
      </c>
      <c r="H112" s="69"/>
      <c r="I112" s="69"/>
    </row>
    <row r="113" spans="1:9" ht="15" customHeight="1" x14ac:dyDescent="0.25">
      <c r="A113" s="144">
        <v>59</v>
      </c>
      <c r="B113" s="260" t="s">
        <v>197</v>
      </c>
      <c r="C113" s="261"/>
      <c r="D113" s="262" t="s">
        <v>198</v>
      </c>
      <c r="E113" s="263"/>
      <c r="F113" s="145"/>
      <c r="G113" s="145" t="s">
        <v>306</v>
      </c>
      <c r="H113" s="69"/>
      <c r="I113" s="69"/>
    </row>
    <row r="114" spans="1:9" ht="15" customHeight="1" x14ac:dyDescent="0.25">
      <c r="A114" s="146">
        <v>60</v>
      </c>
      <c r="B114" s="256" t="s">
        <v>199</v>
      </c>
      <c r="C114" s="257"/>
      <c r="D114" s="258" t="s">
        <v>200</v>
      </c>
      <c r="E114" s="259"/>
      <c r="F114" s="143" t="s">
        <v>309</v>
      </c>
      <c r="G114" s="143"/>
      <c r="H114" s="69"/>
      <c r="I114" s="69"/>
    </row>
    <row r="115" spans="1:9" ht="15" customHeight="1" x14ac:dyDescent="0.25">
      <c r="A115" s="146">
        <v>61</v>
      </c>
      <c r="B115" s="256" t="s">
        <v>201</v>
      </c>
      <c r="C115" s="257"/>
      <c r="D115" s="258" t="s">
        <v>202</v>
      </c>
      <c r="E115" s="259"/>
      <c r="F115" s="143"/>
      <c r="G115" s="143" t="s">
        <v>310</v>
      </c>
      <c r="H115" s="69"/>
      <c r="I115" s="69"/>
    </row>
    <row r="116" spans="1:9" ht="15" customHeight="1" x14ac:dyDescent="0.25">
      <c r="A116" s="146">
        <v>62</v>
      </c>
      <c r="B116" s="256" t="s">
        <v>203</v>
      </c>
      <c r="C116" s="257"/>
      <c r="D116" s="258" t="s">
        <v>204</v>
      </c>
      <c r="E116" s="259"/>
      <c r="F116" s="143" t="s">
        <v>308</v>
      </c>
      <c r="G116" s="143" t="s">
        <v>306</v>
      </c>
      <c r="H116" s="69"/>
      <c r="I116" s="69"/>
    </row>
    <row r="117" spans="1:9" ht="24.75" customHeight="1" x14ac:dyDescent="0.25">
      <c r="A117" s="146">
        <v>63</v>
      </c>
      <c r="B117" s="256" t="s">
        <v>205</v>
      </c>
      <c r="C117" s="257"/>
      <c r="D117" s="258" t="s">
        <v>206</v>
      </c>
      <c r="E117" s="259"/>
      <c r="F117" s="143" t="s">
        <v>305</v>
      </c>
      <c r="G117" s="143" t="s">
        <v>307</v>
      </c>
      <c r="H117" s="69"/>
      <c r="I117" s="69"/>
    </row>
    <row r="118" spans="1:9" ht="15" customHeight="1" x14ac:dyDescent="0.25">
      <c r="A118" s="266" t="s">
        <v>312</v>
      </c>
      <c r="B118" s="267"/>
      <c r="C118" s="267"/>
      <c r="D118" s="267"/>
      <c r="E118" s="267"/>
      <c r="F118" s="267"/>
      <c r="G118" s="268"/>
      <c r="H118" s="276"/>
      <c r="I118" s="277"/>
    </row>
    <row r="119" spans="1:9" ht="15" customHeight="1" x14ac:dyDescent="0.25">
      <c r="A119" s="146">
        <v>64</v>
      </c>
      <c r="B119" s="256" t="s">
        <v>207</v>
      </c>
      <c r="C119" s="257"/>
      <c r="D119" s="258" t="s">
        <v>208</v>
      </c>
      <c r="E119" s="259"/>
      <c r="F119" s="149" t="s">
        <v>308</v>
      </c>
      <c r="G119" s="149" t="s">
        <v>310</v>
      </c>
      <c r="H119" s="69"/>
      <c r="I119" s="69"/>
    </row>
    <row r="120" spans="1:9" ht="15" customHeight="1" x14ac:dyDescent="0.25">
      <c r="A120" s="146">
        <v>65</v>
      </c>
      <c r="B120" s="256" t="s">
        <v>209</v>
      </c>
      <c r="C120" s="257"/>
      <c r="D120" s="258" t="s">
        <v>210</v>
      </c>
      <c r="E120" s="259"/>
      <c r="F120" s="149" t="s">
        <v>305</v>
      </c>
      <c r="G120" s="149" t="s">
        <v>306</v>
      </c>
      <c r="H120" s="69"/>
      <c r="I120" s="69"/>
    </row>
    <row r="121" spans="1:9" ht="15" customHeight="1" x14ac:dyDescent="0.25">
      <c r="A121" s="146">
        <v>66</v>
      </c>
      <c r="B121" s="256" t="s">
        <v>211</v>
      </c>
      <c r="C121" s="257"/>
      <c r="D121" s="258" t="s">
        <v>212</v>
      </c>
      <c r="E121" s="259"/>
      <c r="F121" s="149" t="s">
        <v>305</v>
      </c>
      <c r="G121" s="149" t="s">
        <v>310</v>
      </c>
      <c r="H121" s="69"/>
      <c r="I121" s="69"/>
    </row>
    <row r="122" spans="1:9" ht="21" customHeight="1" x14ac:dyDescent="0.25">
      <c r="A122" s="146">
        <v>67</v>
      </c>
      <c r="B122" s="256" t="s">
        <v>213</v>
      </c>
      <c r="C122" s="257"/>
      <c r="D122" s="258" t="s">
        <v>214</v>
      </c>
      <c r="E122" s="259"/>
      <c r="F122" s="149" t="s">
        <v>308</v>
      </c>
      <c r="G122" s="149"/>
      <c r="H122" s="69"/>
      <c r="I122" s="69"/>
    </row>
    <row r="123" spans="1:9" ht="15" customHeight="1" x14ac:dyDescent="0.25">
      <c r="A123" s="146">
        <v>68</v>
      </c>
      <c r="B123" s="256" t="s">
        <v>215</v>
      </c>
      <c r="C123" s="257"/>
      <c r="D123" s="258" t="s">
        <v>216</v>
      </c>
      <c r="E123" s="259"/>
      <c r="F123" s="149"/>
      <c r="G123" s="149" t="s">
        <v>307</v>
      </c>
      <c r="H123" s="69"/>
      <c r="I123" s="69"/>
    </row>
    <row r="124" spans="1:9" ht="15" customHeight="1" x14ac:dyDescent="0.25">
      <c r="A124" s="146">
        <v>69</v>
      </c>
      <c r="B124" s="256" t="s">
        <v>217</v>
      </c>
      <c r="C124" s="257"/>
      <c r="D124" s="258" t="s">
        <v>218</v>
      </c>
      <c r="E124" s="259"/>
      <c r="F124" s="150" t="s">
        <v>305</v>
      </c>
      <c r="G124" s="150" t="s">
        <v>307</v>
      </c>
      <c r="H124" s="69"/>
      <c r="I124" s="69"/>
    </row>
    <row r="125" spans="1:9" ht="15" hidden="1" customHeight="1" x14ac:dyDescent="0.25">
      <c r="A125" s="146">
        <v>70</v>
      </c>
      <c r="B125" s="256" t="s">
        <v>219</v>
      </c>
      <c r="C125" s="257"/>
      <c r="D125" s="258" t="s">
        <v>220</v>
      </c>
      <c r="E125" s="259"/>
      <c r="F125" s="150" t="s">
        <v>305</v>
      </c>
      <c r="G125" s="150" t="s">
        <v>307</v>
      </c>
      <c r="H125" s="69"/>
      <c r="I125" s="69"/>
    </row>
    <row r="126" spans="1:9" ht="15" customHeight="1" x14ac:dyDescent="0.25">
      <c r="A126" s="72"/>
      <c r="B126" s="272"/>
      <c r="C126" s="273"/>
      <c r="D126" s="274"/>
      <c r="E126" s="275"/>
      <c r="F126" s="71"/>
      <c r="G126" s="71"/>
      <c r="H126" s="69"/>
      <c r="I126" s="69"/>
    </row>
    <row r="127" spans="1:9" ht="15" customHeight="1" x14ac:dyDescent="0.25">
      <c r="A127" s="72"/>
      <c r="B127" s="272"/>
      <c r="C127" s="273"/>
      <c r="D127" s="274"/>
      <c r="E127" s="275"/>
      <c r="F127" s="71"/>
      <c r="G127" s="71"/>
      <c r="H127" s="69"/>
      <c r="I127" s="69"/>
    </row>
    <row r="128" spans="1:9" ht="15" customHeight="1" x14ac:dyDescent="0.25">
      <c r="A128" s="72"/>
      <c r="B128" s="272"/>
      <c r="C128" s="273"/>
      <c r="D128" s="274"/>
      <c r="E128" s="275"/>
      <c r="F128" s="71"/>
      <c r="G128" s="71"/>
      <c r="H128" s="69"/>
      <c r="I128" s="69"/>
    </row>
    <row r="129" spans="1:9" ht="15" customHeight="1" x14ac:dyDescent="0.25">
      <c r="A129" s="72"/>
      <c r="B129" s="272"/>
      <c r="C129" s="273"/>
      <c r="D129" s="274"/>
      <c r="E129" s="275"/>
      <c r="F129" s="71"/>
      <c r="G129" s="71"/>
      <c r="H129" s="69"/>
      <c r="I129" s="69"/>
    </row>
    <row r="130" spans="1:9" ht="15" customHeight="1" x14ac:dyDescent="0.25">
      <c r="A130" s="72"/>
      <c r="B130" s="272"/>
      <c r="C130" s="273"/>
      <c r="D130" s="274"/>
      <c r="E130" s="275"/>
      <c r="F130" s="71"/>
      <c r="G130" s="71"/>
      <c r="H130" s="69"/>
      <c r="I130" s="69"/>
    </row>
    <row r="131" spans="1:9" ht="15" customHeight="1" x14ac:dyDescent="0.25">
      <c r="A131" s="72"/>
      <c r="B131" s="272"/>
      <c r="C131" s="273"/>
      <c r="D131" s="274"/>
      <c r="E131" s="275"/>
      <c r="F131" s="71"/>
      <c r="G131" s="71"/>
      <c r="H131" s="69"/>
      <c r="I131" s="69"/>
    </row>
    <row r="132" spans="1:9" ht="15" customHeight="1" x14ac:dyDescent="0.25">
      <c r="A132" s="72"/>
      <c r="B132" s="272"/>
      <c r="C132" s="273"/>
      <c r="D132" s="274"/>
      <c r="E132" s="275"/>
      <c r="F132" s="71"/>
      <c r="G132" s="71"/>
      <c r="H132" s="69"/>
      <c r="I132" s="69"/>
    </row>
    <row r="133" spans="1:9" ht="15" hidden="1" customHeight="1" x14ac:dyDescent="0.25">
      <c r="A133" s="72"/>
      <c r="B133" s="272"/>
      <c r="C133" s="273"/>
      <c r="D133" s="274"/>
      <c r="E133" s="275"/>
      <c r="F133" s="71"/>
      <c r="G133" s="71"/>
      <c r="H133" s="69"/>
      <c r="I133" s="73"/>
    </row>
    <row r="134" spans="1:9" ht="15" customHeight="1" x14ac:dyDescent="0.25">
      <c r="A134" s="280" t="s">
        <v>221</v>
      </c>
      <c r="B134" s="281"/>
      <c r="C134" s="281"/>
      <c r="D134" s="281"/>
      <c r="E134" s="282"/>
      <c r="F134" s="152"/>
      <c r="G134" s="152"/>
      <c r="H134" s="278">
        <f>SUM(H55:H133)</f>
        <v>0</v>
      </c>
      <c r="I134" s="279"/>
    </row>
    <row r="135" spans="1:9" ht="15" customHeight="1" x14ac:dyDescent="0.25">
      <c r="A135" s="153"/>
      <c r="B135" s="283" t="s">
        <v>222</v>
      </c>
      <c r="C135" s="284"/>
      <c r="D135" s="284"/>
      <c r="E135" s="285"/>
      <c r="F135" s="154"/>
      <c r="G135" s="154"/>
      <c r="H135" s="155"/>
      <c r="I135" s="151">
        <f>SUM(I55:I133)</f>
        <v>0</v>
      </c>
    </row>
    <row r="136" spans="1:9" ht="15" customHeight="1" x14ac:dyDescent="0.25">
      <c r="A136" s="153"/>
      <c r="B136" s="283" t="s">
        <v>223</v>
      </c>
      <c r="C136" s="284"/>
      <c r="D136" s="284"/>
      <c r="E136" s="285"/>
      <c r="F136" s="154"/>
      <c r="G136" s="154"/>
      <c r="H136" s="155"/>
      <c r="I136" s="74" t="str">
        <f>IFERROR(I135/H134,"")</f>
        <v/>
      </c>
    </row>
    <row r="137" spans="1:9" ht="15" customHeight="1" x14ac:dyDescent="0.25">
      <c r="A137" s="156"/>
      <c r="B137" s="283" t="s">
        <v>224</v>
      </c>
      <c r="C137" s="284"/>
      <c r="D137" s="284"/>
      <c r="E137" s="285"/>
      <c r="F137" s="154"/>
      <c r="G137" s="154"/>
      <c r="H137" s="155"/>
      <c r="I137" s="67" t="str">
        <f>IFERROR(SUM(H119:H125)/H134,"")</f>
        <v/>
      </c>
    </row>
    <row r="138" spans="1:9" ht="15" customHeight="1" x14ac:dyDescent="0.25">
      <c r="A138" s="157"/>
      <c r="B138" s="269" t="s">
        <v>225</v>
      </c>
      <c r="C138" s="270"/>
      <c r="D138" s="270"/>
      <c r="E138" s="271"/>
      <c r="F138" s="158"/>
      <c r="G138" s="158"/>
      <c r="H138" s="157"/>
      <c r="I138" s="75" t="str">
        <f>IFERROR((H56+H58+H60+H77+H78+H79+H80+H83+H86+H111+H113)/H134,"")</f>
        <v/>
      </c>
    </row>
    <row r="139" spans="1:9" x14ac:dyDescent="0.25">
      <c r="H139"/>
    </row>
  </sheetData>
  <sheetProtection sheet="1" objects="1" scenarios="1" formatCells="0" formatRows="0" insertRows="0" sort="0" autoFilter="0"/>
  <mergeCells count="190">
    <mergeCell ref="H118:I118"/>
    <mergeCell ref="H134:I134"/>
    <mergeCell ref="B133:C133"/>
    <mergeCell ref="D133:E133"/>
    <mergeCell ref="A134:E134"/>
    <mergeCell ref="B135:E135"/>
    <mergeCell ref="B136:E136"/>
    <mergeCell ref="B137:E137"/>
    <mergeCell ref="B138:E138"/>
    <mergeCell ref="B125:C125"/>
    <mergeCell ref="D125:E125"/>
    <mergeCell ref="B126:C126"/>
    <mergeCell ref="D126:E126"/>
    <mergeCell ref="B132:C132"/>
    <mergeCell ref="D132:E132"/>
    <mergeCell ref="B127:C127"/>
    <mergeCell ref="D127:E127"/>
    <mergeCell ref="B128:C128"/>
    <mergeCell ref="D128:E128"/>
    <mergeCell ref="B129:C129"/>
    <mergeCell ref="D129:E129"/>
    <mergeCell ref="B130:C130"/>
    <mergeCell ref="D130:E130"/>
    <mergeCell ref="B131:C131"/>
    <mergeCell ref="D131:E131"/>
    <mergeCell ref="A1:C1"/>
    <mergeCell ref="A2:C2"/>
    <mergeCell ref="D1:E1"/>
    <mergeCell ref="D2:E2"/>
    <mergeCell ref="G53:G54"/>
    <mergeCell ref="H53:H54"/>
    <mergeCell ref="B123:C123"/>
    <mergeCell ref="D123:E123"/>
    <mergeCell ref="B124:C124"/>
    <mergeCell ref="D124:E124"/>
    <mergeCell ref="B119:C119"/>
    <mergeCell ref="D119:E119"/>
    <mergeCell ref="B120:C120"/>
    <mergeCell ref="D120:E120"/>
    <mergeCell ref="B121:C121"/>
    <mergeCell ref="D121:E121"/>
    <mergeCell ref="B122:C122"/>
    <mergeCell ref="D122:E122"/>
    <mergeCell ref="A118:G118"/>
    <mergeCell ref="B114:C114"/>
    <mergeCell ref="D114:E114"/>
    <mergeCell ref="B115:C115"/>
    <mergeCell ref="D115:E115"/>
    <mergeCell ref="B116:C116"/>
    <mergeCell ref="D116:E116"/>
    <mergeCell ref="B117:C117"/>
    <mergeCell ref="D117:E117"/>
    <mergeCell ref="B109:C109"/>
    <mergeCell ref="D109:E109"/>
    <mergeCell ref="B110:C110"/>
    <mergeCell ref="D110:E110"/>
    <mergeCell ref="B111:C111"/>
    <mergeCell ref="D111:E111"/>
    <mergeCell ref="B112:C112"/>
    <mergeCell ref="D112:E112"/>
    <mergeCell ref="B113:C113"/>
    <mergeCell ref="D113:E113"/>
    <mergeCell ref="B104:C104"/>
    <mergeCell ref="D104:E104"/>
    <mergeCell ref="B105:C105"/>
    <mergeCell ref="D105:E105"/>
    <mergeCell ref="B106:C106"/>
    <mergeCell ref="D106:E106"/>
    <mergeCell ref="B107:C107"/>
    <mergeCell ref="D107:E107"/>
    <mergeCell ref="B108:C108"/>
    <mergeCell ref="D108:E108"/>
    <mergeCell ref="B99:C99"/>
    <mergeCell ref="D99:E99"/>
    <mergeCell ref="B100:C100"/>
    <mergeCell ref="D100:E100"/>
    <mergeCell ref="B101:C101"/>
    <mergeCell ref="D101:E101"/>
    <mergeCell ref="B102:C102"/>
    <mergeCell ref="D102:E102"/>
    <mergeCell ref="B103:C103"/>
    <mergeCell ref="D103:E103"/>
    <mergeCell ref="B94:C94"/>
    <mergeCell ref="D94:E94"/>
    <mergeCell ref="B95:C95"/>
    <mergeCell ref="D95:E95"/>
    <mergeCell ref="B96:C96"/>
    <mergeCell ref="D96:E96"/>
    <mergeCell ref="B97:C97"/>
    <mergeCell ref="D97:E97"/>
    <mergeCell ref="B98:C98"/>
    <mergeCell ref="D98:E98"/>
    <mergeCell ref="B89:C89"/>
    <mergeCell ref="D89:E89"/>
    <mergeCell ref="B90:C90"/>
    <mergeCell ref="D90:E90"/>
    <mergeCell ref="B91:C91"/>
    <mergeCell ref="D91:E91"/>
    <mergeCell ref="B92:C92"/>
    <mergeCell ref="D92:E92"/>
    <mergeCell ref="B93:C93"/>
    <mergeCell ref="D93:E93"/>
    <mergeCell ref="B84:C84"/>
    <mergeCell ref="D84:E84"/>
    <mergeCell ref="B85:C85"/>
    <mergeCell ref="D85:E85"/>
    <mergeCell ref="B86:C86"/>
    <mergeCell ref="D86:E86"/>
    <mergeCell ref="B87:C87"/>
    <mergeCell ref="D87:E87"/>
    <mergeCell ref="B88:C88"/>
    <mergeCell ref="D88:E88"/>
    <mergeCell ref="B79:C79"/>
    <mergeCell ref="D79:E79"/>
    <mergeCell ref="B80:C80"/>
    <mergeCell ref="D80:E80"/>
    <mergeCell ref="B81:C81"/>
    <mergeCell ref="D81:E81"/>
    <mergeCell ref="B82:C82"/>
    <mergeCell ref="D82:E82"/>
    <mergeCell ref="B83:C83"/>
    <mergeCell ref="D83:E83"/>
    <mergeCell ref="B74:C74"/>
    <mergeCell ref="D74:E74"/>
    <mergeCell ref="B75:C75"/>
    <mergeCell ref="D75:E75"/>
    <mergeCell ref="B76:C76"/>
    <mergeCell ref="D76:E76"/>
    <mergeCell ref="B77:C77"/>
    <mergeCell ref="D77:E77"/>
    <mergeCell ref="B78:C78"/>
    <mergeCell ref="D78:E78"/>
    <mergeCell ref="B70:C70"/>
    <mergeCell ref="D70:E70"/>
    <mergeCell ref="B71:C71"/>
    <mergeCell ref="D71:E71"/>
    <mergeCell ref="B72:C72"/>
    <mergeCell ref="D72:E72"/>
    <mergeCell ref="B73:C73"/>
    <mergeCell ref="D73:E73"/>
    <mergeCell ref="B65:C65"/>
    <mergeCell ref="D65:E65"/>
    <mergeCell ref="B66:C66"/>
    <mergeCell ref="D66:E66"/>
    <mergeCell ref="B67:C67"/>
    <mergeCell ref="D67:E67"/>
    <mergeCell ref="B68:C68"/>
    <mergeCell ref="D68:E68"/>
    <mergeCell ref="B69:C69"/>
    <mergeCell ref="D69:E69"/>
    <mergeCell ref="B60:C60"/>
    <mergeCell ref="D60:E60"/>
    <mergeCell ref="B61:C61"/>
    <mergeCell ref="D61:E61"/>
    <mergeCell ref="B62:C62"/>
    <mergeCell ref="D62:E62"/>
    <mergeCell ref="B63:C63"/>
    <mergeCell ref="D63:E63"/>
    <mergeCell ref="B64:C64"/>
    <mergeCell ref="D64:E64"/>
    <mergeCell ref="B55:C55"/>
    <mergeCell ref="D55:E55"/>
    <mergeCell ref="B56:C56"/>
    <mergeCell ref="D56:E56"/>
    <mergeCell ref="B57:C57"/>
    <mergeCell ref="D57:E57"/>
    <mergeCell ref="B58:C58"/>
    <mergeCell ref="D58:E58"/>
    <mergeCell ref="B59:C59"/>
    <mergeCell ref="D59:E59"/>
    <mergeCell ref="G13:J13"/>
    <mergeCell ref="L16:L19"/>
    <mergeCell ref="A39:C39"/>
    <mergeCell ref="A40:C40"/>
    <mergeCell ref="A41:C41"/>
    <mergeCell ref="A42:C42"/>
    <mergeCell ref="B49:F50"/>
    <mergeCell ref="A53:E54"/>
    <mergeCell ref="F53:F54"/>
    <mergeCell ref="A52:I52"/>
    <mergeCell ref="E4:K4"/>
    <mergeCell ref="G7:J7"/>
    <mergeCell ref="G8:H8"/>
    <mergeCell ref="I8:J8"/>
    <mergeCell ref="G9:H9"/>
    <mergeCell ref="I9:J11"/>
    <mergeCell ref="G10:H10"/>
    <mergeCell ref="G11:H11"/>
    <mergeCell ref="G12:H12"/>
    <mergeCell ref="I12:J12"/>
  </mergeCells>
  <dataValidations count="3">
    <dataValidation type="list" allowBlank="1" showInputMessage="1" showErrorMessage="1" sqref="E16:E38" xr:uid="{00080088-0068-44A2-B464-005500A700F1}">
      <formula1>"1,2,3,0 (bosquet)"</formula1>
      <formula2>0</formula2>
    </dataValidation>
    <dataValidation type="list" allowBlank="1" showInputMessage="1" showErrorMessage="1" sqref="D16:D38" xr:uid="{0005003C-004A-4F85-90F6-00B100E900A2}">
      <formula1>$G$9:$G$12</formula1>
      <formula2>0</formula2>
    </dataValidation>
    <dataValidation type="list" showInputMessage="1" showErrorMessage="1" sqref="J16:J38" xr:uid="{0B361A27-F174-4B02-87AB-9DF703D38F59}">
      <formula1>$I$9:$I$12</formula1>
    </dataValidation>
  </dataValidations>
  <pageMargins left="0.70833333333333315" right="0.70833333333333315" top="0.74861111111111112" bottom="0.74791666666666701" header="0.31527777777777799" footer="0.51181102362204689"/>
  <pageSetup paperSize="9" scale="80" orientation="landscape" horizontalDpi="300" verticalDpi="300"/>
  <headerFooter>
    <oddHeader>&amp;L&amp;F        &amp;A</oddHeader>
  </headerFooter>
  <rowBreaks count="1" manualBreakCount="1">
    <brk id="43" max="16383" man="1"/>
  </rowBreaks>
  <drawing r:id="rId1"/>
  <extLst>
    <ext xmlns:x14="http://schemas.microsoft.com/office/spreadsheetml/2009/9/main" uri="{CCE6A557-97BC-4b89-ADB6-D9C93CAAB3DF}">
      <x14:dataValidations xmlns:xm="http://schemas.microsoft.com/office/excel/2006/main" count="5">
        <x14:dataValidation type="list" allowBlank="1" showInputMessage="1" showErrorMessage="1" xr:uid="{006D0099-009C-462D-A9DF-00340013008F}">
          <x14:formula1>
            <xm:f>'1. Liste planteurs'!$B$17:$B$26</xm:f>
          </x14:formula1>
          <x14:formula2>
            <xm:f>0</xm:f>
          </x14:formula2>
          <xm:sqref>B16:B17</xm:sqref>
        </x14:dataValidation>
        <x14:dataValidation type="list" allowBlank="1" showInputMessage="1" showErrorMessage="1" xr:uid="{007E00DA-0089-4F37-8307-000100CF002F}">
          <x14:formula1>
            <xm:f>'2. Localisation projet'!$D$20:$D$29</xm:f>
          </x14:formula1>
          <x14:formula2>
            <xm:f>0</xm:f>
          </x14:formula2>
          <xm:sqref>C21:C38</xm:sqref>
        </x14:dataValidation>
        <x14:dataValidation type="list" allowBlank="1" showInputMessage="1" showErrorMessage="1" xr:uid="{00B600B5-008F-4327-BD69-00C400DF0078}">
          <x14:formula1>
            <xm:f>'2. Localisation projet'!$D$14:$D$29</xm:f>
          </x14:formula1>
          <x14:formula2>
            <xm:f>0</xm:f>
          </x14:formula2>
          <xm:sqref>C16:C19</xm:sqref>
        </x14:dataValidation>
        <x14:dataValidation type="list" allowBlank="1" showInputMessage="1" showErrorMessage="1" xr:uid="{0D6A3FCE-2735-47BF-A6E5-DD12346A33A3}">
          <x14:formula1>
            <xm:f>'1. Liste planteurs'!$B$17:$B$100</xm:f>
          </x14:formula1>
          <xm:sqref>B20:B38</xm:sqref>
        </x14:dataValidation>
        <x14:dataValidation type="list" allowBlank="1" showInputMessage="1" showErrorMessage="1" xr:uid="{EBF3C800-6A46-49BE-95AA-8B00F58185B9}">
          <x14:formula1>
            <xm:f>'2. Localisation projet'!$D$20:$D$100</xm:f>
          </x14:formula1>
          <xm:sqref>C20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2F0D9"/>
  </sheetPr>
  <dimension ref="A1:J85"/>
  <sheetViews>
    <sheetView workbookViewId="0">
      <selection activeCell="J20" sqref="J20"/>
    </sheetView>
  </sheetViews>
  <sheetFormatPr baseColWidth="10" defaultColWidth="11.42578125" defaultRowHeight="15" x14ac:dyDescent="0.25"/>
  <cols>
    <col min="1" max="1" width="7.7109375" style="1" customWidth="1"/>
    <col min="2" max="2" width="29.7109375" style="1" customWidth="1"/>
    <col min="3" max="4" width="15.28515625" style="1" customWidth="1"/>
    <col min="5" max="5" width="16.28515625" style="10" customWidth="1"/>
    <col min="6" max="6" width="19.140625" style="1" customWidth="1"/>
    <col min="7" max="7" width="16" style="1" customWidth="1"/>
    <col min="8" max="8" width="17.7109375" style="1" customWidth="1"/>
    <col min="9" max="9" width="16.42578125" style="1" customWidth="1"/>
    <col min="10" max="10" width="15" style="1" customWidth="1"/>
    <col min="11" max="11" width="15.42578125" style="1" customWidth="1"/>
    <col min="12" max="16384" width="11.42578125" style="1"/>
  </cols>
  <sheetData>
    <row r="1" spans="1:10" ht="32.65" customHeight="1" thickBot="1" x14ac:dyDescent="0.3">
      <c r="A1" s="218" t="s">
        <v>0</v>
      </c>
      <c r="B1" s="218"/>
      <c r="C1" s="218"/>
      <c r="D1" s="219">
        <f>'1. Liste planteurs'!E1</f>
        <v>0</v>
      </c>
      <c r="E1" s="221"/>
      <c r="F1"/>
      <c r="G1"/>
      <c r="H1" s="11"/>
    </row>
    <row r="2" spans="1:10" ht="32.65" customHeight="1" thickBot="1" x14ac:dyDescent="0.3">
      <c r="A2" s="216" t="s">
        <v>24</v>
      </c>
      <c r="B2" s="216"/>
      <c r="C2" s="216"/>
      <c r="D2" s="219">
        <f>'1. Liste planteurs'!E2</f>
        <v>0</v>
      </c>
      <c r="E2" s="221"/>
      <c r="F2"/>
      <c r="G2"/>
      <c r="H2" s="11"/>
    </row>
    <row r="3" spans="1:10" x14ac:dyDescent="0.25">
      <c r="A3"/>
      <c r="B3"/>
      <c r="C3"/>
      <c r="D3" s="11"/>
      <c r="E3"/>
      <c r="F3" s="286" t="s">
        <v>3</v>
      </c>
      <c r="G3" s="286"/>
      <c r="H3" s="286"/>
    </row>
    <row r="4" spans="1:10" x14ac:dyDescent="0.25">
      <c r="A4" s="88" t="s">
        <v>226</v>
      </c>
      <c r="B4"/>
      <c r="C4"/>
      <c r="D4" s="11"/>
      <c r="E4" s="162"/>
      <c r="F4"/>
      <c r="G4"/>
      <c r="H4"/>
    </row>
    <row r="5" spans="1:10" ht="15.75" thickBot="1" x14ac:dyDescent="0.3">
      <c r="A5" s="88"/>
      <c r="B5"/>
      <c r="C5"/>
      <c r="D5" s="11"/>
      <c r="E5" s="11"/>
      <c r="F5"/>
      <c r="G5"/>
      <c r="H5"/>
    </row>
    <row r="6" spans="1:10" ht="25.15" customHeight="1" thickBot="1" x14ac:dyDescent="0.3">
      <c r="A6" s="91" t="s">
        <v>4</v>
      </c>
      <c r="B6"/>
      <c r="C6"/>
      <c r="D6" s="11"/>
      <c r="E6" s="11"/>
      <c r="F6" s="287" t="s">
        <v>322</v>
      </c>
      <c r="G6" s="288"/>
      <c r="H6"/>
    </row>
    <row r="7" spans="1:10" ht="15.75" thickBot="1" x14ac:dyDescent="0.3">
      <c r="A7" s="92" t="s">
        <v>227</v>
      </c>
      <c r="B7"/>
      <c r="C7"/>
      <c r="D7" s="11"/>
      <c r="E7" s="11"/>
      <c r="F7" s="163" t="s">
        <v>55</v>
      </c>
      <c r="G7" s="110" t="s">
        <v>68</v>
      </c>
      <c r="H7"/>
    </row>
    <row r="8" spans="1:10" ht="15.75" thickBot="1" x14ac:dyDescent="0.3">
      <c r="A8" s="92" t="s">
        <v>59</v>
      </c>
      <c r="B8"/>
      <c r="C8"/>
      <c r="D8" s="11"/>
      <c r="E8" s="11"/>
      <c r="F8" s="164" t="s">
        <v>50</v>
      </c>
      <c r="G8" s="165">
        <v>32.299999999999997</v>
      </c>
      <c r="H8"/>
    </row>
    <row r="9" spans="1:10" x14ac:dyDescent="0.25">
      <c r="A9"/>
      <c r="B9"/>
      <c r="C9"/>
      <c r="D9"/>
      <c r="E9" s="11"/>
      <c r="F9"/>
      <c r="G9"/>
      <c r="H9"/>
    </row>
    <row r="10" spans="1:10" x14ac:dyDescent="0.25">
      <c r="A10"/>
      <c r="B10" s="93"/>
      <c r="C10"/>
      <c r="D10"/>
      <c r="E10" s="11"/>
      <c r="F10"/>
      <c r="G10"/>
      <c r="H10"/>
    </row>
    <row r="11" spans="1:10" s="3" customFormat="1" ht="40.5" customHeight="1" x14ac:dyDescent="0.25">
      <c r="A11" s="94" t="s">
        <v>8</v>
      </c>
      <c r="B11" s="94" t="s">
        <v>9</v>
      </c>
      <c r="C11" s="97" t="s">
        <v>228</v>
      </c>
      <c r="D11" s="94" t="s">
        <v>18</v>
      </c>
      <c r="E11" s="94" t="s">
        <v>66</v>
      </c>
      <c r="F11" s="94" t="s">
        <v>229</v>
      </c>
      <c r="G11" s="94" t="s">
        <v>68</v>
      </c>
      <c r="H11" s="6" t="s">
        <v>230</v>
      </c>
      <c r="J11" s="20"/>
    </row>
    <row r="12" spans="1:10" x14ac:dyDescent="0.25">
      <c r="A12" s="54">
        <v>2</v>
      </c>
      <c r="B12" s="98" t="s">
        <v>315</v>
      </c>
      <c r="C12" s="98" t="s">
        <v>51</v>
      </c>
      <c r="D12" s="166">
        <v>3</v>
      </c>
      <c r="E12" s="98">
        <v>136</v>
      </c>
      <c r="F12" s="166">
        <f t="shared" ref="F12:F25" si="0">IFERROR(+E12/D12,"")</f>
        <v>45.333333333333336</v>
      </c>
      <c r="G12" s="166">
        <v>32.299999999999997</v>
      </c>
      <c r="H12" s="58">
        <f>+E12*G12</f>
        <v>4392.7999999999993</v>
      </c>
      <c r="I12" s="104" t="s">
        <v>325</v>
      </c>
      <c r="J12" s="20"/>
    </row>
    <row r="13" spans="1:10" x14ac:dyDescent="0.25">
      <c r="A13" s="105" t="str">
        <f>IFERROR(IF('1. Liste planteurs'!A17="","",LOOKUP(B13,'1. Liste planteurs'!$B$16:$B$100,'1. Liste planteurs'!$A$16:$A$100)),"")</f>
        <v/>
      </c>
      <c r="B13" s="9"/>
      <c r="C13" s="9"/>
      <c r="D13" s="180"/>
      <c r="E13" s="9"/>
      <c r="F13" s="167" t="str">
        <f t="shared" si="0"/>
        <v/>
      </c>
      <c r="G13" s="180"/>
      <c r="H13" s="86">
        <f t="shared" ref="H13:H25" si="1">+E13*G13</f>
        <v>0</v>
      </c>
      <c r="J13" s="21"/>
    </row>
    <row r="14" spans="1:10" x14ac:dyDescent="0.25">
      <c r="A14" s="105" t="str">
        <f>IFERROR(IF('1. Liste planteurs'!A18="","",LOOKUP(B14,'1. Liste planteurs'!$B$16:$B$100,'1. Liste planteurs'!$A$16:$A$100)),"")</f>
        <v/>
      </c>
      <c r="B14" s="9"/>
      <c r="C14" s="9"/>
      <c r="D14" s="180"/>
      <c r="E14" s="105"/>
      <c r="F14" s="167" t="str">
        <f t="shared" si="0"/>
        <v/>
      </c>
      <c r="G14" s="180"/>
      <c r="H14" s="86">
        <f t="shared" si="1"/>
        <v>0</v>
      </c>
    </row>
    <row r="15" spans="1:10" x14ac:dyDescent="0.25">
      <c r="A15" s="105" t="str">
        <f>IFERROR(IF('1. Liste planteurs'!A19="","",LOOKUP(B15,'1. Liste planteurs'!$B$16:$B$100,'1. Liste planteurs'!$A$16:$A$100)),"")</f>
        <v/>
      </c>
      <c r="B15" s="9"/>
      <c r="C15" s="9"/>
      <c r="D15" s="180"/>
      <c r="E15" s="105"/>
      <c r="F15" s="167" t="str">
        <f t="shared" si="0"/>
        <v/>
      </c>
      <c r="G15" s="180"/>
      <c r="H15" s="86">
        <f t="shared" si="1"/>
        <v>0</v>
      </c>
    </row>
    <row r="16" spans="1:10" x14ac:dyDescent="0.25">
      <c r="A16" s="105" t="str">
        <f>IFERROR(IF('1. Liste planteurs'!A20="","",LOOKUP(B16,'1. Liste planteurs'!$B$16:$B$100,'1. Liste planteurs'!$A$16:$A$100)),"")</f>
        <v/>
      </c>
      <c r="B16" s="9"/>
      <c r="C16" s="9"/>
      <c r="D16" s="180"/>
      <c r="E16" s="180"/>
      <c r="F16" s="167" t="str">
        <f t="shared" si="0"/>
        <v/>
      </c>
      <c r="G16" s="180"/>
      <c r="H16" s="86">
        <f t="shared" si="1"/>
        <v>0</v>
      </c>
    </row>
    <row r="17" spans="1:10" x14ac:dyDescent="0.25">
      <c r="A17" s="105" t="str">
        <f>IFERROR(IF('1. Liste planteurs'!A21="","",LOOKUP(B17,'1. Liste planteurs'!$B$16:$B$100,'1. Liste planteurs'!$A$16:$A$100)),"")</f>
        <v/>
      </c>
      <c r="B17" s="9"/>
      <c r="C17" s="9"/>
      <c r="D17" s="180"/>
      <c r="E17" s="105"/>
      <c r="F17" s="167" t="str">
        <f t="shared" si="0"/>
        <v/>
      </c>
      <c r="G17" s="180"/>
      <c r="H17" s="86">
        <f t="shared" si="1"/>
        <v>0</v>
      </c>
    </row>
    <row r="18" spans="1:10" x14ac:dyDescent="0.25">
      <c r="A18" s="105" t="str">
        <f>IFERROR(IF('1. Liste planteurs'!A22="","",LOOKUP(B18,'1. Liste planteurs'!$B$16:$B$100,'1. Liste planteurs'!$A$16:$A$100)),"")</f>
        <v/>
      </c>
      <c r="B18" s="9"/>
      <c r="C18" s="9"/>
      <c r="D18" s="180"/>
      <c r="E18" s="105"/>
      <c r="F18" s="167" t="str">
        <f t="shared" si="0"/>
        <v/>
      </c>
      <c r="G18" s="180"/>
      <c r="H18" s="86">
        <f t="shared" si="1"/>
        <v>0</v>
      </c>
    </row>
    <row r="19" spans="1:10" x14ac:dyDescent="0.25">
      <c r="A19" s="105" t="str">
        <f>IFERROR(IF('1. Liste planteurs'!A23="","",LOOKUP(B19,'1. Liste planteurs'!$B$16:$B$100,'1. Liste planteurs'!$A$16:$A$100)),"")</f>
        <v/>
      </c>
      <c r="B19" s="9"/>
      <c r="C19" s="9"/>
      <c r="D19" s="180"/>
      <c r="E19" s="105"/>
      <c r="F19" s="167" t="str">
        <f t="shared" si="0"/>
        <v/>
      </c>
      <c r="G19" s="180"/>
      <c r="H19" s="86">
        <f t="shared" si="1"/>
        <v>0</v>
      </c>
    </row>
    <row r="20" spans="1:10" x14ac:dyDescent="0.25">
      <c r="A20" s="105" t="str">
        <f>IFERROR(IF('1. Liste planteurs'!A24="","",LOOKUP(B20,'1. Liste planteurs'!$B$16:$B$100,'1. Liste planteurs'!$A$16:$A$100)),"")</f>
        <v/>
      </c>
      <c r="B20" s="9"/>
      <c r="C20" s="9"/>
      <c r="D20" s="180"/>
      <c r="E20" s="105"/>
      <c r="F20" s="167" t="str">
        <f t="shared" si="0"/>
        <v/>
      </c>
      <c r="G20" s="180"/>
      <c r="H20" s="86">
        <f t="shared" si="1"/>
        <v>0</v>
      </c>
    </row>
    <row r="21" spans="1:10" x14ac:dyDescent="0.25">
      <c r="A21" s="105" t="str">
        <f>IFERROR(IF('1. Liste planteurs'!A25="","",LOOKUP(B21,'1. Liste planteurs'!$B$16:$B$100,'1. Liste planteurs'!$A$16:$A$100)),"")</f>
        <v/>
      </c>
      <c r="B21" s="9"/>
      <c r="C21" s="9"/>
      <c r="D21" s="180"/>
      <c r="E21" s="105"/>
      <c r="F21" s="167"/>
      <c r="G21" s="180"/>
      <c r="H21" s="86">
        <f t="shared" si="1"/>
        <v>0</v>
      </c>
    </row>
    <row r="22" spans="1:10" x14ac:dyDescent="0.25">
      <c r="A22" s="105" t="str">
        <f>IFERROR(IF('1. Liste planteurs'!A26="","",LOOKUP(B22,'1. Liste planteurs'!$B$16:$B$100,'1. Liste planteurs'!$A$16:$A$100)),"")</f>
        <v/>
      </c>
      <c r="B22" s="9"/>
      <c r="C22" s="9"/>
      <c r="D22" s="180"/>
      <c r="E22" s="105"/>
      <c r="F22" s="167" t="str">
        <f t="shared" si="0"/>
        <v/>
      </c>
      <c r="G22" s="180"/>
      <c r="H22" s="86">
        <f t="shared" si="1"/>
        <v>0</v>
      </c>
    </row>
    <row r="23" spans="1:10" x14ac:dyDescent="0.25">
      <c r="A23" s="105" t="str">
        <f>IFERROR(IF('1. Liste planteurs'!A27="","",LOOKUP(B23,'1. Liste planteurs'!$B$16:$B$100,'1. Liste planteurs'!$A$16:$A$100)),"")</f>
        <v/>
      </c>
      <c r="B23" s="9"/>
      <c r="C23" s="9"/>
      <c r="D23" s="180"/>
      <c r="E23" s="105"/>
      <c r="F23" s="167"/>
      <c r="G23" s="180"/>
      <c r="H23" s="86">
        <f t="shared" si="1"/>
        <v>0</v>
      </c>
    </row>
    <row r="24" spans="1:10" x14ac:dyDescent="0.25">
      <c r="A24" s="105" t="str">
        <f>IFERROR(IF('1. Liste planteurs'!A28="","",LOOKUP(B24,'1. Liste planteurs'!$B$16:$B$100,'1. Liste planteurs'!$A$16:$A$100)),"")</f>
        <v/>
      </c>
      <c r="B24" s="9"/>
      <c r="C24" s="9"/>
      <c r="D24" s="180"/>
      <c r="E24" s="105"/>
      <c r="F24" s="167" t="str">
        <f t="shared" si="0"/>
        <v/>
      </c>
      <c r="G24" s="180"/>
      <c r="H24" s="86">
        <f t="shared" si="1"/>
        <v>0</v>
      </c>
    </row>
    <row r="25" spans="1:10" hidden="1" x14ac:dyDescent="0.25">
      <c r="A25" s="80" t="str">
        <f>IFERROR(IF('1. Liste planteurs'!A29="","",LOOKUP(B25,'1. Liste planteurs'!$B$16:$B$100,'1. Liste planteurs'!$A$16:$A$100)),"")</f>
        <v/>
      </c>
      <c r="B25" s="81"/>
      <c r="C25" s="81"/>
      <c r="D25" s="85"/>
      <c r="E25" s="80"/>
      <c r="F25" s="167" t="str">
        <f t="shared" si="0"/>
        <v/>
      </c>
      <c r="G25" s="85"/>
      <c r="H25" s="86">
        <f t="shared" si="1"/>
        <v>0</v>
      </c>
    </row>
    <row r="26" spans="1:10" x14ac:dyDescent="0.25">
      <c r="A26" s="289" t="s">
        <v>73</v>
      </c>
      <c r="B26" s="289"/>
      <c r="C26" s="168"/>
      <c r="D26" s="169">
        <f>SUM(D13:D25)</f>
        <v>0</v>
      </c>
      <c r="E26" s="170">
        <f>SUM(E13:E25)</f>
        <v>0</v>
      </c>
      <c r="F26" s="171"/>
      <c r="G26" s="172"/>
      <c r="H26" s="24">
        <f>SUM(H13:H25)</f>
        <v>0</v>
      </c>
      <c r="J26" s="10"/>
    </row>
    <row r="27" spans="1:10" x14ac:dyDescent="0.25">
      <c r="A27"/>
      <c r="B27"/>
      <c r="C27"/>
      <c r="D27"/>
      <c r="E27" s="11"/>
      <c r="F27"/>
      <c r="G27"/>
      <c r="H27"/>
    </row>
    <row r="28" spans="1:10" x14ac:dyDescent="0.25">
      <c r="A28"/>
      <c r="B28"/>
      <c r="C28"/>
      <c r="D28"/>
      <c r="E28" s="11"/>
      <c r="F28"/>
      <c r="G28"/>
      <c r="H28"/>
    </row>
    <row r="29" spans="1:10" x14ac:dyDescent="0.25">
      <c r="A29" s="88" t="s">
        <v>74</v>
      </c>
      <c r="B29"/>
      <c r="C29"/>
      <c r="D29"/>
      <c r="E29" s="11"/>
      <c r="F29"/>
      <c r="G29"/>
      <c r="H29"/>
    </row>
    <row r="30" spans="1:10" x14ac:dyDescent="0.25">
      <c r="A30"/>
      <c r="B30"/>
      <c r="C30"/>
      <c r="D30"/>
      <c r="E30" s="11"/>
      <c r="F30"/>
      <c r="G30"/>
      <c r="H30"/>
    </row>
    <row r="31" spans="1:10" ht="14.25" customHeight="1" x14ac:dyDescent="0.25">
      <c r="A31" s="255" t="s">
        <v>76</v>
      </c>
      <c r="B31" s="255"/>
      <c r="C31" s="255"/>
      <c r="D31" s="255"/>
      <c r="E31" s="255"/>
      <c r="F31" s="255"/>
      <c r="G31" s="255"/>
      <c r="H31" s="255"/>
    </row>
    <row r="32" spans="1:10" ht="14.25" customHeight="1" x14ac:dyDescent="0.25">
      <c r="A32" s="290" t="s">
        <v>77</v>
      </c>
      <c r="B32" s="290"/>
      <c r="C32" s="290"/>
      <c r="D32" s="290"/>
      <c r="E32" s="290" t="s">
        <v>302</v>
      </c>
      <c r="F32" s="290" t="s">
        <v>303</v>
      </c>
      <c r="G32" s="290" t="s">
        <v>78</v>
      </c>
      <c r="H32" s="297" t="s">
        <v>304</v>
      </c>
    </row>
    <row r="33" spans="1:8" ht="25.5" customHeight="1" x14ac:dyDescent="0.25">
      <c r="A33" s="290"/>
      <c r="B33" s="290"/>
      <c r="C33" s="290"/>
      <c r="D33" s="290"/>
      <c r="E33" s="290"/>
      <c r="F33" s="290"/>
      <c r="G33" s="290"/>
      <c r="H33" s="298"/>
    </row>
    <row r="34" spans="1:8" ht="14.25" customHeight="1" x14ac:dyDescent="0.25">
      <c r="A34" s="173">
        <v>1</v>
      </c>
      <c r="B34" s="174" t="s">
        <v>187</v>
      </c>
      <c r="C34" s="291" t="s">
        <v>188</v>
      </c>
      <c r="D34" s="292"/>
      <c r="E34" s="175" t="s">
        <v>305</v>
      </c>
      <c r="F34" s="175" t="s">
        <v>306</v>
      </c>
      <c r="G34" s="63"/>
      <c r="H34" s="63"/>
    </row>
    <row r="35" spans="1:8" ht="14.25" customHeight="1" x14ac:dyDescent="0.25">
      <c r="A35" s="173">
        <v>2</v>
      </c>
      <c r="B35" s="174" t="s">
        <v>85</v>
      </c>
      <c r="C35" s="291" t="s">
        <v>86</v>
      </c>
      <c r="D35" s="292"/>
      <c r="E35" s="175"/>
      <c r="F35" s="175" t="s">
        <v>307</v>
      </c>
      <c r="G35" s="63"/>
      <c r="H35" s="63"/>
    </row>
    <row r="36" spans="1:8" ht="14.25" customHeight="1" x14ac:dyDescent="0.25">
      <c r="A36" s="173">
        <v>3</v>
      </c>
      <c r="B36" s="174" t="s">
        <v>231</v>
      </c>
      <c r="C36" s="291" t="s">
        <v>232</v>
      </c>
      <c r="D36" s="292"/>
      <c r="E36" s="175"/>
      <c r="F36" s="175" t="s">
        <v>306</v>
      </c>
      <c r="G36" s="63"/>
      <c r="H36" s="63"/>
    </row>
    <row r="37" spans="1:8" ht="14.25" customHeight="1" x14ac:dyDescent="0.25">
      <c r="A37" s="173">
        <v>4</v>
      </c>
      <c r="B37" s="174" t="s">
        <v>89</v>
      </c>
      <c r="C37" s="291" t="s">
        <v>90</v>
      </c>
      <c r="D37" s="292"/>
      <c r="E37" s="175"/>
      <c r="F37" s="175" t="s">
        <v>306</v>
      </c>
      <c r="G37" s="63"/>
      <c r="H37" s="63"/>
    </row>
    <row r="38" spans="1:8" ht="14.25" customHeight="1" x14ac:dyDescent="0.25">
      <c r="A38" s="173">
        <v>5</v>
      </c>
      <c r="B38" s="174" t="s">
        <v>87</v>
      </c>
      <c r="C38" s="291" t="s">
        <v>88</v>
      </c>
      <c r="D38" s="292"/>
      <c r="E38" s="175"/>
      <c r="F38" s="175" t="s">
        <v>307</v>
      </c>
      <c r="G38" s="63"/>
      <c r="H38" s="63"/>
    </row>
    <row r="39" spans="1:8" ht="14.25" customHeight="1" x14ac:dyDescent="0.25">
      <c r="A39" s="173">
        <v>6</v>
      </c>
      <c r="B39" s="174" t="s">
        <v>91</v>
      </c>
      <c r="C39" s="291" t="s">
        <v>92</v>
      </c>
      <c r="D39" s="292"/>
      <c r="E39" s="175"/>
      <c r="F39" s="175"/>
      <c r="G39" s="63"/>
      <c r="H39" s="63"/>
    </row>
    <row r="40" spans="1:8" ht="14.25" customHeight="1" x14ac:dyDescent="0.25">
      <c r="A40" s="173">
        <v>7</v>
      </c>
      <c r="B40" s="174" t="s">
        <v>93</v>
      </c>
      <c r="C40" s="291" t="s">
        <v>94</v>
      </c>
      <c r="D40" s="292"/>
      <c r="E40" s="175" t="s">
        <v>305</v>
      </c>
      <c r="F40" s="175" t="s">
        <v>307</v>
      </c>
      <c r="G40" s="63"/>
      <c r="H40" s="63"/>
    </row>
    <row r="41" spans="1:8" ht="14.25" customHeight="1" x14ac:dyDescent="0.25">
      <c r="A41" s="173">
        <v>8</v>
      </c>
      <c r="B41" s="174" t="s">
        <v>145</v>
      </c>
      <c r="C41" s="291" t="s">
        <v>146</v>
      </c>
      <c r="D41" s="292"/>
      <c r="E41" s="175"/>
      <c r="F41" s="175" t="s">
        <v>306</v>
      </c>
      <c r="G41" s="63"/>
      <c r="H41" s="63"/>
    </row>
    <row r="42" spans="1:8" ht="14.25" customHeight="1" x14ac:dyDescent="0.25">
      <c r="A42" s="173">
        <v>9</v>
      </c>
      <c r="B42" s="174" t="s">
        <v>233</v>
      </c>
      <c r="C42" s="291" t="s">
        <v>234</v>
      </c>
      <c r="D42" s="292"/>
      <c r="E42" s="175"/>
      <c r="F42" s="175"/>
      <c r="G42" s="63"/>
      <c r="H42" s="63"/>
    </row>
    <row r="43" spans="1:8" ht="14.25" customHeight="1" x14ac:dyDescent="0.25">
      <c r="A43" s="173">
        <v>10</v>
      </c>
      <c r="B43" s="174" t="s">
        <v>153</v>
      </c>
      <c r="C43" s="291" t="s">
        <v>154</v>
      </c>
      <c r="D43" s="292"/>
      <c r="E43" s="175"/>
      <c r="F43" s="175" t="s">
        <v>306</v>
      </c>
      <c r="G43" s="63"/>
      <c r="H43" s="63"/>
    </row>
    <row r="44" spans="1:8" ht="14.25" customHeight="1" x14ac:dyDescent="0.25">
      <c r="A44" s="173">
        <v>11</v>
      </c>
      <c r="B44" s="174" t="s">
        <v>147</v>
      </c>
      <c r="C44" s="291" t="s">
        <v>148</v>
      </c>
      <c r="D44" s="292"/>
      <c r="E44" s="175" t="s">
        <v>308</v>
      </c>
      <c r="F44" s="175"/>
      <c r="G44" s="63"/>
      <c r="H44" s="63"/>
    </row>
    <row r="45" spans="1:8" ht="14.25" customHeight="1" x14ac:dyDescent="0.25">
      <c r="A45" s="173">
        <v>12</v>
      </c>
      <c r="B45" s="174" t="s">
        <v>149</v>
      </c>
      <c r="C45" s="291" t="s">
        <v>150</v>
      </c>
      <c r="D45" s="292"/>
      <c r="E45" s="175"/>
      <c r="F45" s="175"/>
      <c r="G45" s="63"/>
      <c r="H45" s="63"/>
    </row>
    <row r="46" spans="1:8" ht="14.25" customHeight="1" x14ac:dyDescent="0.25">
      <c r="A46" s="173">
        <v>13</v>
      </c>
      <c r="B46" s="174" t="s">
        <v>155</v>
      </c>
      <c r="C46" s="291" t="s">
        <v>156</v>
      </c>
      <c r="D46" s="292"/>
      <c r="E46" s="175"/>
      <c r="F46" s="175"/>
      <c r="G46" s="63"/>
      <c r="H46" s="63"/>
    </row>
    <row r="47" spans="1:8" ht="14.25" customHeight="1" x14ac:dyDescent="0.25">
      <c r="A47" s="173">
        <v>14</v>
      </c>
      <c r="B47" s="174" t="s">
        <v>151</v>
      </c>
      <c r="C47" s="291" t="s">
        <v>152</v>
      </c>
      <c r="D47" s="292"/>
      <c r="E47" s="175"/>
      <c r="F47" s="175"/>
      <c r="G47" s="63"/>
      <c r="H47" s="63"/>
    </row>
    <row r="48" spans="1:8" ht="14.25" customHeight="1" x14ac:dyDescent="0.25">
      <c r="A48" s="173">
        <v>15</v>
      </c>
      <c r="B48" s="174" t="s">
        <v>185</v>
      </c>
      <c r="C48" s="291" t="s">
        <v>186</v>
      </c>
      <c r="D48" s="292"/>
      <c r="E48" s="175" t="s">
        <v>305</v>
      </c>
      <c r="F48" s="175"/>
      <c r="G48" s="63"/>
      <c r="H48" s="63"/>
    </row>
    <row r="49" spans="1:8" ht="14.25" customHeight="1" x14ac:dyDescent="0.25">
      <c r="A49" s="173">
        <v>16</v>
      </c>
      <c r="B49" s="174" t="s">
        <v>81</v>
      </c>
      <c r="C49" s="291" t="s">
        <v>82</v>
      </c>
      <c r="D49" s="292"/>
      <c r="E49" s="175" t="s">
        <v>309</v>
      </c>
      <c r="F49" s="175" t="s">
        <v>306</v>
      </c>
      <c r="G49" s="63"/>
      <c r="H49" s="63"/>
    </row>
    <row r="50" spans="1:8" ht="14.25" customHeight="1" x14ac:dyDescent="0.25">
      <c r="A50" s="173">
        <v>17</v>
      </c>
      <c r="B50" s="174" t="s">
        <v>83</v>
      </c>
      <c r="C50" s="291" t="s">
        <v>84</v>
      </c>
      <c r="D50" s="292"/>
      <c r="E50" s="175" t="s">
        <v>309</v>
      </c>
      <c r="F50" s="175" t="s">
        <v>306</v>
      </c>
      <c r="G50" s="63"/>
      <c r="H50" s="63"/>
    </row>
    <row r="51" spans="1:8" ht="14.25" customHeight="1" x14ac:dyDescent="0.25">
      <c r="A51" s="173">
        <v>18</v>
      </c>
      <c r="B51" s="174" t="s">
        <v>235</v>
      </c>
      <c r="C51" s="291" t="s">
        <v>236</v>
      </c>
      <c r="D51" s="292"/>
      <c r="E51" s="175" t="s">
        <v>305</v>
      </c>
      <c r="F51" s="175"/>
      <c r="G51" s="63"/>
      <c r="H51" s="63"/>
    </row>
    <row r="52" spans="1:8" ht="14.25" customHeight="1" x14ac:dyDescent="0.25">
      <c r="A52" s="173">
        <v>19</v>
      </c>
      <c r="B52" s="174" t="s">
        <v>237</v>
      </c>
      <c r="C52" s="291" t="s">
        <v>238</v>
      </c>
      <c r="D52" s="292"/>
      <c r="E52" s="175"/>
      <c r="F52" s="175"/>
      <c r="G52" s="63"/>
      <c r="H52" s="63"/>
    </row>
    <row r="53" spans="1:8" ht="14.25" customHeight="1" x14ac:dyDescent="0.25">
      <c r="A53" s="173">
        <v>20</v>
      </c>
      <c r="B53" s="174" t="s">
        <v>111</v>
      </c>
      <c r="C53" s="291" t="s">
        <v>112</v>
      </c>
      <c r="D53" s="292"/>
      <c r="E53" s="175"/>
      <c r="F53" s="175"/>
      <c r="G53" s="63"/>
      <c r="H53" s="63"/>
    </row>
    <row r="54" spans="1:8" ht="14.25" customHeight="1" x14ac:dyDescent="0.25">
      <c r="A54" s="173">
        <v>21</v>
      </c>
      <c r="B54" s="174" t="s">
        <v>135</v>
      </c>
      <c r="C54" s="291" t="s">
        <v>136</v>
      </c>
      <c r="D54" s="292"/>
      <c r="E54" s="175" t="s">
        <v>305</v>
      </c>
      <c r="F54" s="175" t="s">
        <v>307</v>
      </c>
      <c r="G54" s="63"/>
      <c r="H54" s="63"/>
    </row>
    <row r="55" spans="1:8" ht="14.25" customHeight="1" x14ac:dyDescent="0.25">
      <c r="A55" s="173">
        <v>22</v>
      </c>
      <c r="B55" s="174" t="s">
        <v>127</v>
      </c>
      <c r="C55" s="291" t="s">
        <v>128</v>
      </c>
      <c r="D55" s="292"/>
      <c r="E55" s="175" t="s">
        <v>308</v>
      </c>
      <c r="F55" s="175" t="s">
        <v>306</v>
      </c>
      <c r="G55" s="63"/>
      <c r="H55" s="63"/>
    </row>
    <row r="56" spans="1:8" ht="14.25" customHeight="1" x14ac:dyDescent="0.25">
      <c r="A56" s="173">
        <v>23</v>
      </c>
      <c r="B56" s="174" t="s">
        <v>129</v>
      </c>
      <c r="C56" s="291" t="s">
        <v>130</v>
      </c>
      <c r="D56" s="292"/>
      <c r="E56" s="175" t="s">
        <v>308</v>
      </c>
      <c r="F56" s="175" t="s">
        <v>306</v>
      </c>
      <c r="G56" s="63"/>
      <c r="H56" s="63"/>
    </row>
    <row r="57" spans="1:8" ht="14.25" customHeight="1" x14ac:dyDescent="0.25">
      <c r="A57" s="173">
        <v>24</v>
      </c>
      <c r="B57" s="174" t="s">
        <v>239</v>
      </c>
      <c r="C57" s="291" t="s">
        <v>240</v>
      </c>
      <c r="D57" s="292"/>
      <c r="E57" s="175" t="s">
        <v>308</v>
      </c>
      <c r="F57" s="175"/>
      <c r="G57" s="63"/>
      <c r="H57" s="63"/>
    </row>
    <row r="58" spans="1:8" ht="14.25" customHeight="1" x14ac:dyDescent="0.25">
      <c r="A58" s="173">
        <v>25</v>
      </c>
      <c r="B58" s="174" t="s">
        <v>241</v>
      </c>
      <c r="C58" s="291" t="s">
        <v>242</v>
      </c>
      <c r="D58" s="292"/>
      <c r="E58" s="175" t="s">
        <v>308</v>
      </c>
      <c r="F58" s="175"/>
      <c r="G58" s="63"/>
      <c r="H58" s="63"/>
    </row>
    <row r="59" spans="1:8" ht="14.25" customHeight="1" x14ac:dyDescent="0.25">
      <c r="A59" s="173">
        <v>26</v>
      </c>
      <c r="B59" s="174" t="s">
        <v>199</v>
      </c>
      <c r="C59" s="291" t="s">
        <v>200</v>
      </c>
      <c r="D59" s="292"/>
      <c r="E59" s="175" t="s">
        <v>309</v>
      </c>
      <c r="F59" s="175"/>
      <c r="G59" s="63"/>
      <c r="H59" s="63"/>
    </row>
    <row r="60" spans="1:8" ht="14.25" customHeight="1" x14ac:dyDescent="0.25">
      <c r="A60" s="173">
        <v>27</v>
      </c>
      <c r="B60" s="174" t="s">
        <v>243</v>
      </c>
      <c r="C60" s="291" t="s">
        <v>244</v>
      </c>
      <c r="D60" s="292"/>
      <c r="E60" s="175" t="s">
        <v>308</v>
      </c>
      <c r="F60" s="175" t="s">
        <v>306</v>
      </c>
      <c r="G60" s="63"/>
      <c r="H60" s="63"/>
    </row>
    <row r="61" spans="1:8" ht="14.25" customHeight="1" x14ac:dyDescent="0.25">
      <c r="A61" s="173">
        <v>28</v>
      </c>
      <c r="B61" s="174" t="s">
        <v>141</v>
      </c>
      <c r="C61" s="291" t="s">
        <v>142</v>
      </c>
      <c r="D61" s="292"/>
      <c r="E61" s="175"/>
      <c r="F61" s="175" t="s">
        <v>307</v>
      </c>
      <c r="G61" s="63"/>
      <c r="H61" s="63"/>
    </row>
    <row r="62" spans="1:8" ht="14.25" customHeight="1" x14ac:dyDescent="0.25">
      <c r="A62" s="173">
        <v>29</v>
      </c>
      <c r="B62" s="174" t="s">
        <v>131</v>
      </c>
      <c r="C62" s="291" t="s">
        <v>132</v>
      </c>
      <c r="D62" s="292"/>
      <c r="E62" s="175"/>
      <c r="F62" s="175" t="s">
        <v>307</v>
      </c>
      <c r="G62" s="63"/>
      <c r="H62" s="63"/>
    </row>
    <row r="63" spans="1:8" ht="14.25" customHeight="1" x14ac:dyDescent="0.25">
      <c r="A63" s="173">
        <v>30</v>
      </c>
      <c r="B63" s="174" t="s">
        <v>133</v>
      </c>
      <c r="C63" s="291" t="s">
        <v>134</v>
      </c>
      <c r="D63" s="292"/>
      <c r="E63" s="175"/>
      <c r="F63" s="175" t="s">
        <v>307</v>
      </c>
      <c r="G63" s="63"/>
      <c r="H63" s="63"/>
    </row>
    <row r="64" spans="1:8" ht="14.25" customHeight="1" x14ac:dyDescent="0.25">
      <c r="A64" s="173">
        <v>31</v>
      </c>
      <c r="B64" s="174" t="s">
        <v>245</v>
      </c>
      <c r="C64" s="291" t="s">
        <v>246</v>
      </c>
      <c r="D64" s="292"/>
      <c r="E64" s="175"/>
      <c r="F64" s="175" t="s">
        <v>307</v>
      </c>
      <c r="G64" s="63"/>
      <c r="H64" s="63"/>
    </row>
    <row r="65" spans="1:8" ht="14.25" customHeight="1" x14ac:dyDescent="0.25">
      <c r="A65" s="173">
        <v>32</v>
      </c>
      <c r="B65" s="174" t="s">
        <v>247</v>
      </c>
      <c r="C65" s="291" t="s">
        <v>248</v>
      </c>
      <c r="D65" s="292"/>
      <c r="E65" s="175" t="s">
        <v>308</v>
      </c>
      <c r="F65" s="175"/>
      <c r="G65" s="63"/>
      <c r="H65" s="63"/>
    </row>
    <row r="66" spans="1:8" ht="14.25" customHeight="1" x14ac:dyDescent="0.25">
      <c r="A66" s="173">
        <v>33</v>
      </c>
      <c r="B66" s="174" t="s">
        <v>249</v>
      </c>
      <c r="C66" s="291" t="s">
        <v>126</v>
      </c>
      <c r="D66" s="292"/>
      <c r="E66" s="175" t="s">
        <v>305</v>
      </c>
      <c r="F66" s="175" t="s">
        <v>310</v>
      </c>
      <c r="G66" s="63"/>
      <c r="H66" s="63"/>
    </row>
    <row r="67" spans="1:8" ht="14.25" customHeight="1" x14ac:dyDescent="0.25">
      <c r="A67" s="173">
        <v>34</v>
      </c>
      <c r="B67" s="174" t="s">
        <v>250</v>
      </c>
      <c r="C67" s="291" t="s">
        <v>251</v>
      </c>
      <c r="D67" s="292"/>
      <c r="E67" s="175" t="s">
        <v>309</v>
      </c>
      <c r="F67" s="175" t="s">
        <v>307</v>
      </c>
      <c r="G67" s="63"/>
      <c r="H67" s="63"/>
    </row>
    <row r="68" spans="1:8" ht="14.25" customHeight="1" x14ac:dyDescent="0.25">
      <c r="A68" s="173">
        <v>35</v>
      </c>
      <c r="B68" s="174" t="s">
        <v>165</v>
      </c>
      <c r="C68" s="291" t="s">
        <v>166</v>
      </c>
      <c r="D68" s="292"/>
      <c r="E68" s="175" t="s">
        <v>305</v>
      </c>
      <c r="F68" s="175"/>
      <c r="G68" s="63"/>
      <c r="H68" s="63"/>
    </row>
    <row r="69" spans="1:8" ht="14.25" customHeight="1" x14ac:dyDescent="0.25">
      <c r="A69" s="173">
        <v>36</v>
      </c>
      <c r="B69" s="174" t="s">
        <v>169</v>
      </c>
      <c r="C69" s="291" t="s">
        <v>170</v>
      </c>
      <c r="D69" s="292"/>
      <c r="E69" s="175" t="s">
        <v>305</v>
      </c>
      <c r="F69" s="175" t="s">
        <v>310</v>
      </c>
      <c r="G69" s="63"/>
      <c r="H69" s="63"/>
    </row>
    <row r="70" spans="1:8" ht="14.25" customHeight="1" x14ac:dyDescent="0.25">
      <c r="A70" s="173">
        <v>37</v>
      </c>
      <c r="B70" s="174" t="s">
        <v>191</v>
      </c>
      <c r="C70" s="291" t="s">
        <v>192</v>
      </c>
      <c r="D70" s="292"/>
      <c r="E70" s="175" t="s">
        <v>305</v>
      </c>
      <c r="F70" s="175" t="s">
        <v>310</v>
      </c>
      <c r="G70" s="63"/>
      <c r="H70" s="63"/>
    </row>
    <row r="71" spans="1:8" ht="14.25" customHeight="1" x14ac:dyDescent="0.25">
      <c r="A71" s="173">
        <v>38</v>
      </c>
      <c r="B71" s="174" t="s">
        <v>193</v>
      </c>
      <c r="C71" s="291" t="s">
        <v>194</v>
      </c>
      <c r="D71" s="292"/>
      <c r="E71" s="175" t="s">
        <v>309</v>
      </c>
      <c r="F71" s="175" t="s">
        <v>307</v>
      </c>
      <c r="G71" s="63"/>
      <c r="H71" s="63"/>
    </row>
    <row r="72" spans="1:8" ht="14.25" customHeight="1" x14ac:dyDescent="0.25">
      <c r="A72" s="299" t="s">
        <v>311</v>
      </c>
      <c r="B72" s="300"/>
      <c r="C72" s="300"/>
      <c r="D72" s="300"/>
      <c r="E72" s="300"/>
      <c r="F72" s="301"/>
      <c r="G72" s="276"/>
      <c r="H72" s="277"/>
    </row>
    <row r="73" spans="1:8" ht="14.25" customHeight="1" x14ac:dyDescent="0.25">
      <c r="A73" s="173">
        <v>39</v>
      </c>
      <c r="B73" s="176" t="s">
        <v>207</v>
      </c>
      <c r="C73" s="294" t="s">
        <v>208</v>
      </c>
      <c r="D73" s="294"/>
      <c r="E73" s="149" t="s">
        <v>308</v>
      </c>
      <c r="F73" s="149" t="s">
        <v>310</v>
      </c>
      <c r="G73" s="63"/>
      <c r="H73" s="63"/>
    </row>
    <row r="74" spans="1:8" ht="14.25" customHeight="1" x14ac:dyDescent="0.25">
      <c r="A74" s="173">
        <v>40</v>
      </c>
      <c r="B74" s="176" t="s">
        <v>209</v>
      </c>
      <c r="C74" s="294" t="s">
        <v>210</v>
      </c>
      <c r="D74" s="294"/>
      <c r="E74" s="149" t="s">
        <v>305</v>
      </c>
      <c r="F74" s="149" t="s">
        <v>306</v>
      </c>
      <c r="G74" s="63"/>
      <c r="H74" s="63"/>
    </row>
    <row r="75" spans="1:8" ht="14.25" customHeight="1" x14ac:dyDescent="0.25">
      <c r="A75" s="173">
        <v>41</v>
      </c>
      <c r="B75" s="176" t="s">
        <v>211</v>
      </c>
      <c r="C75" s="294" t="s">
        <v>212</v>
      </c>
      <c r="D75" s="294"/>
      <c r="E75" s="149" t="s">
        <v>305</v>
      </c>
      <c r="F75" s="149" t="s">
        <v>310</v>
      </c>
      <c r="G75" s="63"/>
      <c r="H75" s="63"/>
    </row>
    <row r="76" spans="1:8" ht="14.25" customHeight="1" x14ac:dyDescent="0.25">
      <c r="A76" s="173">
        <v>42</v>
      </c>
      <c r="B76" s="176" t="s">
        <v>213</v>
      </c>
      <c r="C76" s="294" t="s">
        <v>214</v>
      </c>
      <c r="D76" s="294"/>
      <c r="E76" s="149" t="s">
        <v>308</v>
      </c>
      <c r="F76" s="149"/>
      <c r="G76" s="63"/>
      <c r="H76" s="63"/>
    </row>
    <row r="77" spans="1:8" ht="14.25" customHeight="1" x14ac:dyDescent="0.25">
      <c r="A77" s="173">
        <v>43</v>
      </c>
      <c r="B77" s="176" t="s">
        <v>215</v>
      </c>
      <c r="C77" s="294" t="s">
        <v>216</v>
      </c>
      <c r="D77" s="294"/>
      <c r="E77" s="149"/>
      <c r="F77" s="149" t="s">
        <v>307</v>
      </c>
      <c r="G77" s="63"/>
      <c r="H77" s="63"/>
    </row>
    <row r="78" spans="1:8" x14ac:dyDescent="0.25">
      <c r="A78" s="173">
        <v>44</v>
      </c>
      <c r="B78" s="176" t="s">
        <v>217</v>
      </c>
      <c r="C78" s="304" t="s">
        <v>218</v>
      </c>
      <c r="D78" s="304"/>
      <c r="E78" s="150" t="s">
        <v>305</v>
      </c>
      <c r="F78" s="150" t="s">
        <v>307</v>
      </c>
      <c r="G78" s="63"/>
      <c r="H78" s="63"/>
    </row>
    <row r="79" spans="1:8" x14ac:dyDescent="0.25">
      <c r="A79" s="173">
        <v>45</v>
      </c>
      <c r="B79" s="176" t="s">
        <v>219</v>
      </c>
      <c r="C79" s="304" t="s">
        <v>252</v>
      </c>
      <c r="D79" s="304"/>
      <c r="E79" s="150" t="s">
        <v>305</v>
      </c>
      <c r="F79" s="150" t="s">
        <v>307</v>
      </c>
      <c r="G79" s="63"/>
      <c r="H79" s="63"/>
    </row>
    <row r="80" spans="1:8" x14ac:dyDescent="0.25">
      <c r="A80" s="305" t="s">
        <v>221</v>
      </c>
      <c r="B80" s="305"/>
      <c r="C80" s="305"/>
      <c r="D80" s="305"/>
      <c r="E80" s="177"/>
      <c r="F80" s="177"/>
      <c r="G80" s="302">
        <f>SUM(G34:G79)</f>
        <v>0</v>
      </c>
      <c r="H80" s="303"/>
    </row>
    <row r="81" spans="1:8" x14ac:dyDescent="0.25">
      <c r="A81" s="156"/>
      <c r="B81" s="293" t="s">
        <v>222</v>
      </c>
      <c r="C81" s="293"/>
      <c r="D81" s="293"/>
      <c r="E81" s="178"/>
      <c r="F81" s="178"/>
      <c r="G81" s="65"/>
      <c r="H81" s="64">
        <f>SUM(H34:H79)</f>
        <v>0</v>
      </c>
    </row>
    <row r="82" spans="1:8" x14ac:dyDescent="0.25">
      <c r="A82" s="156"/>
      <c r="B82" s="293" t="s">
        <v>223</v>
      </c>
      <c r="C82" s="293"/>
      <c r="D82" s="293"/>
      <c r="E82" s="178"/>
      <c r="F82" s="178"/>
      <c r="G82" s="65"/>
      <c r="H82" s="66" t="str">
        <f>IFERROR(H81/G80,"")</f>
        <v/>
      </c>
    </row>
    <row r="83" spans="1:8" x14ac:dyDescent="0.25">
      <c r="A83" s="156"/>
      <c r="B83" s="293" t="s">
        <v>224</v>
      </c>
      <c r="C83" s="293"/>
      <c r="D83" s="293"/>
      <c r="E83" s="178"/>
      <c r="F83" s="178"/>
      <c r="G83" s="65"/>
      <c r="H83" s="67" t="str">
        <f>IFERROR(SUM(G72:G79)/G80,"")</f>
        <v/>
      </c>
    </row>
    <row r="84" spans="1:8" ht="14.25" customHeight="1" x14ac:dyDescent="0.25">
      <c r="A84" s="156"/>
      <c r="B84" s="295" t="s">
        <v>253</v>
      </c>
      <c r="C84" s="296"/>
      <c r="D84" s="296"/>
      <c r="E84" s="179"/>
      <c r="F84" s="179"/>
      <c r="G84" s="65"/>
      <c r="H84" s="67" t="str">
        <f>IFERROR((G42+G51+G52+G67)/G80,"")</f>
        <v/>
      </c>
    </row>
    <row r="85" spans="1:8" x14ac:dyDescent="0.25">
      <c r="E85" s="1"/>
      <c r="G85" s="68"/>
    </row>
  </sheetData>
  <sheetProtection sheet="1" objects="1" scenarios="1" formatCells="0" formatRows="0" insertRows="0" sort="0" autoFilter="0"/>
  <mergeCells count="66">
    <mergeCell ref="B82:D82"/>
    <mergeCell ref="B83:D83"/>
    <mergeCell ref="B84:D84"/>
    <mergeCell ref="A1:C1"/>
    <mergeCell ref="A2:C2"/>
    <mergeCell ref="D1:E1"/>
    <mergeCell ref="D2:E2"/>
    <mergeCell ref="A31:H31"/>
    <mergeCell ref="G32:G33"/>
    <mergeCell ref="H32:H33"/>
    <mergeCell ref="A72:F72"/>
    <mergeCell ref="G72:H72"/>
    <mergeCell ref="G80:H80"/>
    <mergeCell ref="C78:D78"/>
    <mergeCell ref="C79:D79"/>
    <mergeCell ref="A80:D80"/>
    <mergeCell ref="B81:D81"/>
    <mergeCell ref="C73:D73"/>
    <mergeCell ref="C74:D74"/>
    <mergeCell ref="C75:D75"/>
    <mergeCell ref="C76:D76"/>
    <mergeCell ref="C77:D77"/>
    <mergeCell ref="C69:D69"/>
    <mergeCell ref="C70:D70"/>
    <mergeCell ref="C71:D71"/>
    <mergeCell ref="C64:D64"/>
    <mergeCell ref="C65:D65"/>
    <mergeCell ref="C66:D66"/>
    <mergeCell ref="C67:D67"/>
    <mergeCell ref="C68:D68"/>
    <mergeCell ref="C59:D59"/>
    <mergeCell ref="C60:D60"/>
    <mergeCell ref="C61:D61"/>
    <mergeCell ref="C62:D62"/>
    <mergeCell ref="C63:D63"/>
    <mergeCell ref="C54:D54"/>
    <mergeCell ref="C55:D55"/>
    <mergeCell ref="C56:D56"/>
    <mergeCell ref="C57:D57"/>
    <mergeCell ref="C58:D58"/>
    <mergeCell ref="C49:D49"/>
    <mergeCell ref="C50:D50"/>
    <mergeCell ref="C51:D51"/>
    <mergeCell ref="C52:D52"/>
    <mergeCell ref="C53:D53"/>
    <mergeCell ref="C44:D44"/>
    <mergeCell ref="C45:D45"/>
    <mergeCell ref="C46:D46"/>
    <mergeCell ref="C47:D47"/>
    <mergeCell ref="C48:D48"/>
    <mergeCell ref="C39:D39"/>
    <mergeCell ref="C40:D40"/>
    <mergeCell ref="C41:D41"/>
    <mergeCell ref="C42:D42"/>
    <mergeCell ref="C43:D43"/>
    <mergeCell ref="C34:D34"/>
    <mergeCell ref="C35:D35"/>
    <mergeCell ref="C36:D36"/>
    <mergeCell ref="C37:D37"/>
    <mergeCell ref="C38:D38"/>
    <mergeCell ref="F3:H3"/>
    <mergeCell ref="F6:G6"/>
    <mergeCell ref="A26:B26"/>
    <mergeCell ref="A32:D33"/>
    <mergeCell ref="E32:E33"/>
    <mergeCell ref="F32:F33"/>
  </mergeCells>
  <dataValidations count="2">
    <dataValidation type="list" allowBlank="1" showInputMessage="1" showErrorMessage="1" sqref="G12" xr:uid="{008B00E1-003E-4613-885B-0064008A002B}">
      <formula1>$E$8</formula1>
      <formula2>0</formula2>
    </dataValidation>
    <dataValidation type="list" allowBlank="1" showInputMessage="1" showErrorMessage="1" sqref="G13:G25" xr:uid="{1B26BD57-5673-4F63-A4E3-9DB5E137CD18}">
      <formula1>$G$8</formula1>
    </dataValidation>
  </dataValidations>
  <pageMargins left="0.70833333333333315" right="0.70833333333333315" top="0.74861111111111112" bottom="0.74791666666666701" header="0.31527777777777799" footer="0.51181102362204689"/>
  <pageSetup paperSize="9" orientation="landscape" horizontalDpi="300" verticalDpi="300"/>
  <headerFooter>
    <oddHeader>&amp;L&amp;F        &amp;A</oddHeader>
  </headerFooter>
  <drawing r:id="rId1"/>
  <extLst>
    <ext xmlns:x14="http://schemas.microsoft.com/office/spreadsheetml/2009/9/main" uri="{CCE6A557-97BC-4b89-ADB6-D9C93CAAB3DF}">
      <x14:dataValidations xmlns:xm="http://schemas.microsoft.com/office/excel/2006/main" count="4">
        <x14:dataValidation type="list" allowBlank="1" showInputMessage="1" showErrorMessage="1" xr:uid="{007900B4-00ED-4D4D-A88F-006500F100BD}">
          <x14:formula1>
            <xm:f>'2. Localisation projet'!$D$20:$D$29</xm:f>
          </x14:formula1>
          <x14:formula2>
            <xm:f>0</xm:f>
          </x14:formula2>
          <xm:sqref>C14:C25</xm:sqref>
        </x14:dataValidation>
        <x14:dataValidation type="list" allowBlank="1" showInputMessage="1" showErrorMessage="1" xr:uid="{00750016-00BD-4457-9596-00DC00180077}">
          <x14:formula1>
            <xm:f>'2. Localisation projet'!$D$14:$D$29</xm:f>
          </x14:formula1>
          <x14:formula2>
            <xm:f>0</xm:f>
          </x14:formula2>
          <xm:sqref>C12</xm:sqref>
        </x14:dataValidation>
        <x14:dataValidation type="list" allowBlank="1" showInputMessage="1" showErrorMessage="1" xr:uid="{BFF81FA9-A839-4DAD-9553-4B1F1D8F5BA9}">
          <x14:formula1>
            <xm:f>'1. Liste planteurs'!$B$17:$B$100</xm:f>
          </x14:formula1>
          <xm:sqref>B13:B25</xm:sqref>
        </x14:dataValidation>
        <x14:dataValidation type="list" allowBlank="1" showInputMessage="1" showErrorMessage="1" xr:uid="{C7D34996-5D20-4BA5-8FD5-48BD1B51422C}">
          <x14:formula1>
            <xm:f>'2. Localisation projet'!$D$20:$D$100</xm:f>
          </x14:formula1>
          <xm:sqref>C13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8CBAD"/>
  </sheetPr>
  <dimension ref="A1:L27"/>
  <sheetViews>
    <sheetView topLeftCell="A8" workbookViewId="0">
      <selection activeCell="I24" sqref="I24"/>
    </sheetView>
  </sheetViews>
  <sheetFormatPr baseColWidth="10" defaultColWidth="11.42578125" defaultRowHeight="15" x14ac:dyDescent="0.25"/>
  <cols>
    <col min="1" max="1" width="7.7109375" style="1" customWidth="1"/>
    <col min="2" max="2" width="21.7109375" style="1" customWidth="1"/>
    <col min="3" max="3" width="16.28515625" style="1" customWidth="1"/>
    <col min="4" max="4" width="40.5703125" style="1" customWidth="1"/>
    <col min="5" max="5" width="25.28515625" style="1" customWidth="1"/>
    <col min="6" max="6" width="15.28515625" style="1" customWidth="1"/>
    <col min="7" max="11" width="11.42578125" style="1"/>
    <col min="12" max="12" width="22.28515625" style="1" customWidth="1"/>
    <col min="13" max="16384" width="11.42578125" style="1"/>
  </cols>
  <sheetData>
    <row r="1" spans="1:12" ht="45.75" customHeight="1" x14ac:dyDescent="0.25">
      <c r="A1" s="26" t="s">
        <v>53</v>
      </c>
      <c r="C1" s="1">
        <f>'1. Liste planteurs'!E1</f>
        <v>0</v>
      </c>
    </row>
    <row r="2" spans="1:12" ht="15.75" x14ac:dyDescent="0.25">
      <c r="A2" s="27" t="s">
        <v>24</v>
      </c>
    </row>
    <row r="4" spans="1:12" ht="24" customHeight="1" x14ac:dyDescent="0.25">
      <c r="A4" s="28" t="s">
        <v>254</v>
      </c>
    </row>
    <row r="5" spans="1:12" ht="48" customHeight="1" x14ac:dyDescent="0.25">
      <c r="B5" s="306" t="s">
        <v>255</v>
      </c>
      <c r="C5" s="306"/>
      <c r="D5" s="306"/>
      <c r="E5" s="306"/>
      <c r="F5" s="306"/>
    </row>
    <row r="6" spans="1:12" ht="60" customHeight="1" x14ac:dyDescent="0.25">
      <c r="B6" s="307"/>
      <c r="C6" s="307"/>
      <c r="D6" s="307"/>
      <c r="E6" s="307"/>
      <c r="F6" s="307"/>
    </row>
    <row r="7" spans="1:12" ht="17.25" customHeight="1" x14ac:dyDescent="0.25">
      <c r="B7" s="29"/>
      <c r="C7" s="30"/>
      <c r="D7" s="30"/>
      <c r="E7" s="30"/>
      <c r="F7" s="30"/>
    </row>
    <row r="8" spans="1:12" s="3" customFormat="1" ht="72" customHeight="1" x14ac:dyDescent="0.25">
      <c r="A8" s="31" t="s">
        <v>8</v>
      </c>
      <c r="B8" s="31" t="s">
        <v>256</v>
      </c>
      <c r="C8" s="32" t="s">
        <v>257</v>
      </c>
      <c r="D8" s="31" t="s">
        <v>258</v>
      </c>
      <c r="E8" s="31" t="s">
        <v>259</v>
      </c>
      <c r="F8" s="31" t="s">
        <v>260</v>
      </c>
      <c r="G8" s="13"/>
    </row>
    <row r="9" spans="1:12" x14ac:dyDescent="0.25">
      <c r="A9" s="33"/>
      <c r="B9" s="33" t="s">
        <v>20</v>
      </c>
      <c r="C9" s="33" t="s">
        <v>261</v>
      </c>
      <c r="D9" s="33" t="s">
        <v>262</v>
      </c>
      <c r="E9" s="33" t="s">
        <v>263</v>
      </c>
      <c r="F9" s="34">
        <v>500</v>
      </c>
      <c r="G9" s="308"/>
      <c r="K9" s="309"/>
      <c r="L9" s="3"/>
    </row>
    <row r="10" spans="1:12" x14ac:dyDescent="0.25">
      <c r="A10" s="33"/>
      <c r="B10" s="33" t="s">
        <v>20</v>
      </c>
      <c r="C10" s="33" t="s">
        <v>261</v>
      </c>
      <c r="D10" s="33" t="s">
        <v>264</v>
      </c>
      <c r="E10" s="33" t="s">
        <v>265</v>
      </c>
      <c r="F10" s="34">
        <v>300</v>
      </c>
      <c r="G10" s="308"/>
      <c r="K10" s="309"/>
      <c r="L10" s="35"/>
    </row>
    <row r="11" spans="1:12" x14ac:dyDescent="0.25">
      <c r="A11" s="36"/>
      <c r="B11" s="33" t="s">
        <v>20</v>
      </c>
      <c r="C11" s="33" t="s">
        <v>261</v>
      </c>
      <c r="D11" s="37" t="s">
        <v>266</v>
      </c>
      <c r="E11" s="33" t="s">
        <v>267</v>
      </c>
      <c r="F11" s="38">
        <v>60</v>
      </c>
      <c r="G11" s="308"/>
      <c r="L11" s="35"/>
    </row>
    <row r="12" spans="1:12" x14ac:dyDescent="0.25">
      <c r="A12" s="9"/>
      <c r="B12" s="9"/>
      <c r="C12" s="9"/>
      <c r="D12" s="9"/>
      <c r="E12" s="9"/>
      <c r="F12" s="39"/>
    </row>
    <row r="13" spans="1:12" x14ac:dyDescent="0.25">
      <c r="A13" s="9"/>
      <c r="B13" s="9"/>
      <c r="C13" s="9"/>
      <c r="D13" s="9"/>
      <c r="E13" s="9"/>
      <c r="F13" s="39"/>
    </row>
    <row r="14" spans="1:12" x14ac:dyDescent="0.25">
      <c r="A14" s="9"/>
      <c r="B14" s="9"/>
      <c r="C14" s="9"/>
      <c r="D14" s="9"/>
      <c r="E14" s="9"/>
      <c r="F14" s="39"/>
    </row>
    <row r="15" spans="1:12" x14ac:dyDescent="0.25">
      <c r="A15" s="9"/>
      <c r="B15" s="9"/>
      <c r="C15" s="9"/>
      <c r="D15" s="9"/>
      <c r="E15" s="9"/>
      <c r="F15" s="39"/>
    </row>
    <row r="16" spans="1:12" x14ac:dyDescent="0.25">
      <c r="A16" s="9"/>
      <c r="B16" s="9"/>
      <c r="C16" s="9"/>
      <c r="D16" s="40"/>
      <c r="E16" s="9"/>
      <c r="F16" s="39"/>
    </row>
    <row r="17" spans="1:6" x14ac:dyDescent="0.25">
      <c r="A17" s="9"/>
      <c r="B17" s="9"/>
      <c r="C17" s="9"/>
      <c r="D17" s="9"/>
      <c r="E17" s="9"/>
      <c r="F17" s="39"/>
    </row>
    <row r="18" spans="1:6" x14ac:dyDescent="0.25">
      <c r="A18" s="9"/>
      <c r="B18" s="9"/>
      <c r="C18" s="9"/>
      <c r="D18" s="9"/>
      <c r="E18" s="9"/>
      <c r="F18" s="39"/>
    </row>
    <row r="19" spans="1:6" x14ac:dyDescent="0.25">
      <c r="A19" s="9"/>
      <c r="B19" s="9"/>
      <c r="C19" s="9"/>
      <c r="D19" s="9"/>
      <c r="E19" s="9"/>
      <c r="F19" s="39"/>
    </row>
    <row r="20" spans="1:6" x14ac:dyDescent="0.25">
      <c r="A20" s="9"/>
      <c r="B20" s="9"/>
      <c r="C20" s="9"/>
      <c r="D20" s="9"/>
      <c r="E20" s="9"/>
      <c r="F20" s="39"/>
    </row>
    <row r="21" spans="1:6" x14ac:dyDescent="0.25">
      <c r="A21" s="9"/>
      <c r="B21" s="9"/>
      <c r="C21" s="9"/>
      <c r="D21" s="9"/>
      <c r="E21" s="9"/>
      <c r="F21" s="39"/>
    </row>
    <row r="22" spans="1:6" x14ac:dyDescent="0.25">
      <c r="A22" s="9"/>
      <c r="B22" s="9"/>
      <c r="C22" s="9"/>
      <c r="D22" s="40"/>
      <c r="E22" s="9"/>
      <c r="F22" s="39"/>
    </row>
    <row r="23" spans="1:6" x14ac:dyDescent="0.25">
      <c r="A23" s="9"/>
      <c r="B23" s="9"/>
      <c r="C23" s="9"/>
      <c r="D23" s="9"/>
      <c r="E23" s="9"/>
      <c r="F23" s="39"/>
    </row>
    <row r="24" spans="1:6" x14ac:dyDescent="0.25">
      <c r="A24" s="9"/>
      <c r="B24" s="9"/>
      <c r="C24" s="9"/>
      <c r="D24" s="9"/>
      <c r="E24" s="9"/>
      <c r="F24" s="39"/>
    </row>
    <row r="25" spans="1:6" x14ac:dyDescent="0.25">
      <c r="A25" s="9"/>
      <c r="B25" s="9"/>
      <c r="C25" s="9"/>
      <c r="D25" s="40"/>
      <c r="E25" s="9"/>
      <c r="F25" s="39"/>
    </row>
    <row r="26" spans="1:6" hidden="1" x14ac:dyDescent="0.25">
      <c r="A26" s="9"/>
      <c r="B26" s="9"/>
      <c r="C26" s="9"/>
      <c r="D26" s="9"/>
      <c r="E26" s="9"/>
      <c r="F26" s="39"/>
    </row>
    <row r="27" spans="1:6" x14ac:dyDescent="0.25">
      <c r="A27" s="23"/>
      <c r="B27" s="22" t="s">
        <v>73</v>
      </c>
      <c r="C27" s="23"/>
      <c r="D27" s="23"/>
      <c r="E27" s="23"/>
      <c r="F27" s="41">
        <f>SUM(F12:F26)</f>
        <v>0</v>
      </c>
    </row>
  </sheetData>
  <mergeCells count="4">
    <mergeCell ref="B5:F5"/>
    <mergeCell ref="B6:F6"/>
    <mergeCell ref="G9:G11"/>
    <mergeCell ref="K9:K10"/>
  </mergeCells>
  <dataValidations count="1">
    <dataValidation allowBlank="1" showInputMessage="1" showErrorMessage="1" sqref="D9:D10 D12:D15 D18:D21 D24" xr:uid="{00B40069-0035-4DF6-BFBA-002500140063}">
      <formula1>0</formula1>
      <formula2>0</formula2>
    </dataValidation>
  </dataValidations>
  <pageMargins left="0.70833333333333315" right="0.70833333333333315" top="0.74861111111111112" bottom="0.74791666666666701" header="0.31527777777777799" footer="0.51181102362204689"/>
  <pageSetup paperSize="9" scale="72" orientation="landscape" horizontalDpi="300" verticalDpi="300"/>
  <headerFooter>
    <oddHeader>&amp;L&amp;F        &amp;A</oddHeader>
  </headerFooter>
  <drawing r:id="rId1"/>
  <extLst>
    <ext xmlns:x14="http://schemas.microsoft.com/office/spreadsheetml/2009/9/main" uri="{CCE6A557-97BC-4b89-ADB6-D9C93CAAB3DF}">
      <x14:dataValidations xmlns:xm="http://schemas.microsoft.com/office/excel/2006/main" count="3">
        <x14:dataValidation type="list" allowBlank="1" showInputMessage="1" showErrorMessage="1" xr:uid="{001B006E-00B6-4897-A895-00BA00FC0063}">
          <x14:formula1>
            <xm:f>'2. Localisation projet'!$D$14:$D$29</xm:f>
          </x14:formula1>
          <x14:formula2>
            <xm:f>0</xm:f>
          </x14:formula2>
          <xm:sqref>C9:C11 C13:C26</xm:sqref>
        </x14:dataValidation>
        <x14:dataValidation type="list" allowBlank="1" showInputMessage="1" showErrorMessage="1" xr:uid="{003300ED-0089-46BB-9997-00D500CE0026}">
          <x14:formula1>
            <xm:f>'1. Liste planteurs'!$B$17:$B$26</xm:f>
          </x14:formula1>
          <x14:formula2>
            <xm:f>0</xm:f>
          </x14:formula2>
          <xm:sqref>B9:B26</xm:sqref>
        </x14:dataValidation>
        <x14:dataValidation type="list" allowBlank="1" showInputMessage="1" showErrorMessage="1" xr:uid="{00420083-00EF-46DE-9A72-0081002800D0}">
          <x14:formula1>
            <xm:f>'2. Localisation projet'!$D$20:$D$29</xm:f>
          </x14:formula1>
          <x14:formula2>
            <xm:f>0</xm:f>
          </x14:formula2>
          <xm:sqref>C12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D7D31"/>
  </sheetPr>
  <dimension ref="A1:H22"/>
  <sheetViews>
    <sheetView workbookViewId="0">
      <selection activeCell="M20" sqref="M20"/>
    </sheetView>
  </sheetViews>
  <sheetFormatPr baseColWidth="10" defaultColWidth="10.7109375" defaultRowHeight="15" x14ac:dyDescent="0.25"/>
  <cols>
    <col min="1" max="1" width="20" customWidth="1"/>
    <col min="2" max="2" width="39.85546875" customWidth="1"/>
    <col min="3" max="3" width="15.42578125" customWidth="1"/>
    <col min="4" max="4" width="21.28515625" customWidth="1"/>
    <col min="5" max="5" width="19.28515625" customWidth="1"/>
    <col min="6" max="6" width="11.5703125" bestFit="1" customWidth="1"/>
  </cols>
  <sheetData>
    <row r="1" spans="1:8" ht="32.65" customHeight="1" thickBot="1" x14ac:dyDescent="0.3">
      <c r="A1" s="218" t="s">
        <v>0</v>
      </c>
      <c r="B1" s="218"/>
      <c r="C1" s="219">
        <f>'1. Liste planteurs'!E1</f>
        <v>0</v>
      </c>
      <c r="D1" s="221"/>
      <c r="H1" s="11"/>
    </row>
    <row r="2" spans="1:8" ht="32.65" customHeight="1" thickBot="1" x14ac:dyDescent="0.3">
      <c r="A2" s="216" t="s">
        <v>24</v>
      </c>
      <c r="B2" s="216"/>
      <c r="C2" s="219">
        <f>'1. Liste planteurs'!E2</f>
        <v>0</v>
      </c>
      <c r="D2" s="221"/>
      <c r="H2" s="11"/>
    </row>
    <row r="3" spans="1:8" x14ac:dyDescent="0.25">
      <c r="E3" s="286" t="s">
        <v>3</v>
      </c>
      <c r="F3" s="286"/>
      <c r="G3" s="286"/>
      <c r="H3" s="286"/>
    </row>
    <row r="4" spans="1:8" x14ac:dyDescent="0.25">
      <c r="A4" s="181" t="s">
        <v>320</v>
      </c>
    </row>
    <row r="5" spans="1:8" ht="15.75" thickBot="1" x14ac:dyDescent="0.3">
      <c r="A5" s="181"/>
    </row>
    <row r="6" spans="1:8" ht="25.15" customHeight="1" thickBot="1" x14ac:dyDescent="0.3">
      <c r="A6" s="91" t="s">
        <v>4</v>
      </c>
      <c r="D6" s="11"/>
      <c r="E6" s="287" t="s">
        <v>322</v>
      </c>
      <c r="F6" s="288"/>
    </row>
    <row r="7" spans="1:8" ht="21" customHeight="1" thickBot="1" x14ac:dyDescent="0.3">
      <c r="A7" s="92" t="s">
        <v>321</v>
      </c>
      <c r="D7" s="11"/>
      <c r="E7" s="163" t="s">
        <v>324</v>
      </c>
      <c r="F7" s="110" t="s">
        <v>68</v>
      </c>
    </row>
    <row r="8" spans="1:8" ht="30.75" thickBot="1" x14ac:dyDescent="0.3">
      <c r="A8" s="92"/>
      <c r="D8" s="11"/>
      <c r="E8" s="182" t="s">
        <v>323</v>
      </c>
      <c r="F8" s="165">
        <v>13000</v>
      </c>
    </row>
    <row r="9" spans="1:8" x14ac:dyDescent="0.25">
      <c r="A9" s="181"/>
    </row>
    <row r="10" spans="1:8" x14ac:dyDescent="0.25">
      <c r="A10" s="181"/>
    </row>
    <row r="11" spans="1:8" x14ac:dyDescent="0.25">
      <c r="A11" s="31" t="s">
        <v>324</v>
      </c>
      <c r="B11" s="31" t="s">
        <v>268</v>
      </c>
      <c r="C11" s="31" t="s">
        <v>68</v>
      </c>
      <c r="D11" s="31" t="s">
        <v>260</v>
      </c>
      <c r="E11" s="13"/>
    </row>
    <row r="12" spans="1:8" x14ac:dyDescent="0.25">
      <c r="A12" s="98" t="s">
        <v>269</v>
      </c>
      <c r="B12" s="98">
        <v>2</v>
      </c>
      <c r="C12" s="183">
        <v>13000</v>
      </c>
      <c r="D12" s="184">
        <f>B12*C12</f>
        <v>26000</v>
      </c>
      <c r="E12" s="242" t="s">
        <v>325</v>
      </c>
    </row>
    <row r="13" spans="1:8" x14ac:dyDescent="0.25">
      <c r="A13" s="98" t="s">
        <v>270</v>
      </c>
      <c r="B13" s="98">
        <v>1</v>
      </c>
      <c r="C13" s="183">
        <v>13000</v>
      </c>
      <c r="D13" s="184">
        <f>B13*C13</f>
        <v>13000</v>
      </c>
      <c r="E13" s="242"/>
    </row>
    <row r="14" spans="1:8" x14ac:dyDescent="0.25">
      <c r="A14" s="188"/>
      <c r="B14" s="188"/>
      <c r="C14" s="189"/>
      <c r="D14" s="187">
        <f t="shared" ref="D14:D21" si="0">B14*C14</f>
        <v>0</v>
      </c>
    </row>
    <row r="15" spans="1:8" x14ac:dyDescent="0.25">
      <c r="A15" s="188"/>
      <c r="B15" s="188"/>
      <c r="C15" s="189"/>
      <c r="D15" s="187">
        <f t="shared" si="0"/>
        <v>0</v>
      </c>
    </row>
    <row r="16" spans="1:8" x14ac:dyDescent="0.25">
      <c r="A16" s="188"/>
      <c r="B16" s="188"/>
      <c r="C16" s="189"/>
      <c r="D16" s="187">
        <f t="shared" si="0"/>
        <v>0</v>
      </c>
    </row>
    <row r="17" spans="1:4" x14ac:dyDescent="0.25">
      <c r="A17" s="188"/>
      <c r="B17" s="188"/>
      <c r="C17" s="189"/>
      <c r="D17" s="187">
        <f t="shared" si="0"/>
        <v>0</v>
      </c>
    </row>
    <row r="18" spans="1:4" x14ac:dyDescent="0.25">
      <c r="A18" s="188"/>
      <c r="B18" s="188"/>
      <c r="C18" s="189"/>
      <c r="D18" s="187">
        <f t="shared" si="0"/>
        <v>0</v>
      </c>
    </row>
    <row r="19" spans="1:4" x14ac:dyDescent="0.25">
      <c r="A19" s="188"/>
      <c r="B19" s="188"/>
      <c r="C19" s="189"/>
      <c r="D19" s="187">
        <f t="shared" si="0"/>
        <v>0</v>
      </c>
    </row>
    <row r="20" spans="1:4" x14ac:dyDescent="0.25">
      <c r="A20" s="188"/>
      <c r="B20" s="188"/>
      <c r="C20" s="189"/>
      <c r="D20" s="187">
        <f t="shared" si="0"/>
        <v>0</v>
      </c>
    </row>
    <row r="21" spans="1:4" hidden="1" x14ac:dyDescent="0.25">
      <c r="A21" s="87"/>
      <c r="B21" s="87"/>
      <c r="C21" s="186"/>
      <c r="D21" s="187">
        <f t="shared" si="0"/>
        <v>0</v>
      </c>
    </row>
    <row r="22" spans="1:4" x14ac:dyDescent="0.25">
      <c r="A22" s="185"/>
      <c r="B22" s="185"/>
      <c r="C22" s="185"/>
      <c r="D22" s="41">
        <f>SUM(D14:D21)</f>
        <v>0</v>
      </c>
    </row>
  </sheetData>
  <sheetProtection sheet="1" objects="1" scenarios="1" formatCells="0" formatColumns="0" formatRows="0" insertColumns="0" insertRows="0" sort="0" autoFilter="0"/>
  <mergeCells count="7">
    <mergeCell ref="E6:F6"/>
    <mergeCell ref="C2:D2"/>
    <mergeCell ref="E12:E13"/>
    <mergeCell ref="A1:B1"/>
    <mergeCell ref="A2:B2"/>
    <mergeCell ref="E3:H3"/>
    <mergeCell ref="C1:D1"/>
  </mergeCells>
  <dataValidations count="2">
    <dataValidation operator="equal" allowBlank="1" showInputMessage="1" showErrorMessage="1" sqref="A12:B21" xr:uid="{000400AD-0006-49DD-B513-009D00A80003}">
      <formula1>0</formula1>
      <formula2>0</formula2>
    </dataValidation>
    <dataValidation type="list" allowBlank="1" showInputMessage="1" showErrorMessage="1" sqref="C12:C21" xr:uid="{B74E0244-E4C8-41FD-8CA6-C85EA16476AF}">
      <formula1>$F$8</formula1>
    </dataValidation>
  </dataValidations>
  <pageMargins left="0.7" right="0.7" top="0.75" bottom="0.75" header="0.51181102362204689" footer="0.51181102362204689"/>
  <pageSetup paperSize="9" orientation="portrait" horizontalDpi="300" verticalDpi="30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K25"/>
  <sheetViews>
    <sheetView topLeftCell="A6" zoomScaleNormal="100" workbookViewId="0">
      <selection activeCell="A20" sqref="A20:D24"/>
    </sheetView>
  </sheetViews>
  <sheetFormatPr baseColWidth="10" defaultColWidth="10.7109375" defaultRowHeight="15" x14ac:dyDescent="0.25"/>
  <cols>
    <col min="1" max="1" width="18.42578125" style="1" customWidth="1"/>
    <col min="2" max="2" width="11.140625" style="1" customWidth="1"/>
    <col min="3" max="3" width="8.7109375" style="1" customWidth="1"/>
    <col min="4" max="4" width="13.42578125" style="1" customWidth="1"/>
    <col min="5" max="5" width="13.85546875" style="1" customWidth="1"/>
    <col min="6" max="6" width="13.7109375" style="1" customWidth="1"/>
    <col min="7" max="7" width="13.5703125" style="1" customWidth="1"/>
    <col min="8" max="8" width="11.85546875" style="1" customWidth="1"/>
    <col min="9" max="9" width="3.42578125" style="1" customWidth="1"/>
    <col min="10" max="10" width="23.7109375" style="1" customWidth="1"/>
    <col min="11" max="16384" width="10.7109375" style="1"/>
  </cols>
  <sheetData>
    <row r="1" spans="1:11" customFormat="1" ht="32.65" customHeight="1" thickBot="1" x14ac:dyDescent="0.3">
      <c r="A1" s="315" t="s">
        <v>0</v>
      </c>
      <c r="B1" s="315"/>
      <c r="C1" s="315"/>
      <c r="D1" s="316"/>
      <c r="E1" s="219">
        <f>'1. Liste planteurs'!E1</f>
        <v>0</v>
      </c>
      <c r="F1" s="221"/>
    </row>
    <row r="2" spans="1:11" customFormat="1" ht="32.65" customHeight="1" thickBot="1" x14ac:dyDescent="0.3">
      <c r="A2" s="216" t="s">
        <v>24</v>
      </c>
      <c r="B2" s="216"/>
      <c r="C2" s="216"/>
      <c r="D2" s="317"/>
      <c r="E2" s="219">
        <f>'1. Liste planteurs'!E2</f>
        <v>0</v>
      </c>
      <c r="F2" s="221"/>
    </row>
    <row r="3" spans="1:11" customFormat="1" ht="15.75" x14ac:dyDescent="0.25">
      <c r="A3" s="190"/>
      <c r="B3" s="93"/>
      <c r="C3" s="93"/>
    </row>
    <row r="4" spans="1:11" customFormat="1" ht="21" customHeight="1" x14ac:dyDescent="0.25">
      <c r="B4" s="191"/>
      <c r="C4" s="191"/>
      <c r="G4" s="286" t="s">
        <v>3</v>
      </c>
      <c r="H4" s="286"/>
      <c r="I4" s="286"/>
      <c r="J4" s="286"/>
      <c r="K4" s="286"/>
    </row>
    <row r="5" spans="1:11" customFormat="1" ht="21" customHeight="1" x14ac:dyDescent="0.25">
      <c r="B5" s="191"/>
      <c r="C5" s="191"/>
      <c r="G5" s="162"/>
      <c r="H5" s="162"/>
      <c r="I5" s="162"/>
      <c r="J5" s="162"/>
      <c r="K5" s="162"/>
    </row>
    <row r="6" spans="1:11" customFormat="1" ht="15.75" x14ac:dyDescent="0.25">
      <c r="A6" s="192" t="s">
        <v>271</v>
      </c>
      <c r="B6" s="13"/>
      <c r="C6" s="13"/>
      <c r="D6" s="99"/>
      <c r="E6" s="99"/>
      <c r="F6" s="99"/>
      <c r="G6" s="99"/>
      <c r="H6" s="99"/>
      <c r="I6" s="99"/>
      <c r="J6" s="99"/>
    </row>
    <row r="7" spans="1:11" customFormat="1" x14ac:dyDescent="0.25">
      <c r="B7" s="191"/>
      <c r="C7" s="191"/>
      <c r="J7" s="93"/>
    </row>
    <row r="8" spans="1:11" customFormat="1" ht="75" x14ac:dyDescent="0.25">
      <c r="A8" s="193" t="s">
        <v>272</v>
      </c>
      <c r="B8" s="194" t="s">
        <v>273</v>
      </c>
      <c r="C8" s="194" t="s">
        <v>274</v>
      </c>
      <c r="D8" s="194" t="s">
        <v>275</v>
      </c>
      <c r="E8" s="194" t="s">
        <v>276</v>
      </c>
      <c r="F8" s="194" t="s">
        <v>277</v>
      </c>
      <c r="G8" s="194" t="s">
        <v>278</v>
      </c>
      <c r="H8" s="194" t="s">
        <v>279</v>
      </c>
      <c r="J8" s="195" t="s">
        <v>318</v>
      </c>
    </row>
    <row r="9" spans="1:11" ht="14.25" customHeight="1" x14ac:dyDescent="0.25">
      <c r="A9" s="8" t="s">
        <v>280</v>
      </c>
      <c r="B9" s="196">
        <f>+'3. Projet haies (forfait)'!H39</f>
        <v>0</v>
      </c>
      <c r="C9" s="25" t="s">
        <v>281</v>
      </c>
      <c r="D9" s="197">
        <f>+'3. Projet haies (forfait)'!K39</f>
        <v>0</v>
      </c>
      <c r="E9" s="45"/>
      <c r="F9" s="45"/>
      <c r="G9" s="45"/>
      <c r="H9" s="45">
        <f>+D9-E9-F9-G9</f>
        <v>0</v>
      </c>
      <c r="J9" s="311" t="s">
        <v>313</v>
      </c>
    </row>
    <row r="10" spans="1:11" x14ac:dyDescent="0.25">
      <c r="A10" s="8" t="s">
        <v>72</v>
      </c>
      <c r="B10" s="196">
        <f>+'3. Projet haies (forfait)'!H40</f>
        <v>0</v>
      </c>
      <c r="C10" s="25" t="s">
        <v>281</v>
      </c>
      <c r="D10" s="197">
        <f>+'3. Projet haies (forfait)'!K40</f>
        <v>0</v>
      </c>
      <c r="E10" s="45"/>
      <c r="F10" s="45"/>
      <c r="G10" s="45"/>
      <c r="H10" s="45">
        <f t="shared" ref="H10:H13" si="0">+D10-E10-F10-G10</f>
        <v>0</v>
      </c>
      <c r="J10" s="312"/>
    </row>
    <row r="11" spans="1:11" x14ac:dyDescent="0.25">
      <c r="A11" s="8" t="s">
        <v>47</v>
      </c>
      <c r="B11" s="196">
        <f>+'3. Projet haies (forfait)'!H41</f>
        <v>0</v>
      </c>
      <c r="C11" s="25" t="s">
        <v>281</v>
      </c>
      <c r="D11" s="197">
        <f>+'3. Projet haies (forfait)'!K41</f>
        <v>0</v>
      </c>
      <c r="E11" s="205"/>
      <c r="F11" s="45"/>
      <c r="G11" s="45"/>
      <c r="H11" s="45">
        <f t="shared" si="0"/>
        <v>0</v>
      </c>
      <c r="J11" s="312"/>
    </row>
    <row r="12" spans="1:11" x14ac:dyDescent="0.25">
      <c r="A12" s="8" t="s">
        <v>50</v>
      </c>
      <c r="B12" s="196">
        <f>+'4. Projet agroforest. (forfait)'!E26</f>
        <v>0</v>
      </c>
      <c r="C12" s="25" t="s">
        <v>282</v>
      </c>
      <c r="D12" s="197">
        <f>+'4. Projet agroforest. (forfait)'!H26</f>
        <v>0</v>
      </c>
      <c r="E12" s="45"/>
      <c r="F12" s="45"/>
      <c r="G12" s="45"/>
      <c r="H12" s="45">
        <f t="shared" si="0"/>
        <v>0</v>
      </c>
      <c r="J12" s="313" t="s">
        <v>314</v>
      </c>
    </row>
    <row r="13" spans="1:11" ht="30" x14ac:dyDescent="0.25">
      <c r="A13" s="76" t="s">
        <v>316</v>
      </c>
      <c r="B13" s="77"/>
      <c r="C13" s="77"/>
      <c r="D13" s="197">
        <f>+'5. Projet matériel entretien'!D22</f>
        <v>0</v>
      </c>
      <c r="E13" s="45"/>
      <c r="F13" s="45"/>
      <c r="G13" s="45"/>
      <c r="H13" s="45">
        <f t="shared" si="0"/>
        <v>0</v>
      </c>
      <c r="J13" s="314"/>
    </row>
    <row r="14" spans="1:11" x14ac:dyDescent="0.25">
      <c r="A14" s="22" t="s">
        <v>73</v>
      </c>
      <c r="B14" s="77"/>
      <c r="C14" s="77"/>
      <c r="D14" s="198">
        <f>SUM(D9:D13)</f>
        <v>0</v>
      </c>
      <c r="E14" s="198">
        <f>SUM(E9:E13)</f>
        <v>0</v>
      </c>
      <c r="F14" s="198">
        <f t="shared" ref="F14:H14" si="1">SUM(F9:F13)</f>
        <v>0</v>
      </c>
      <c r="G14" s="198">
        <f t="shared" si="1"/>
        <v>0</v>
      </c>
      <c r="H14" s="198">
        <f t="shared" si="1"/>
        <v>0</v>
      </c>
      <c r="J14" s="46" t="s">
        <v>283</v>
      </c>
    </row>
    <row r="15" spans="1:11" ht="22.5" customHeight="1" x14ac:dyDescent="0.25">
      <c r="A15" s="42"/>
      <c r="B15" s="47"/>
      <c r="C15" s="19"/>
      <c r="D15" s="48"/>
      <c r="E15" s="49" t="s">
        <v>284</v>
      </c>
      <c r="F15" s="48"/>
      <c r="G15" s="48"/>
      <c r="H15" s="48"/>
    </row>
    <row r="16" spans="1:11" x14ac:dyDescent="0.25">
      <c r="A16" s="42"/>
      <c r="B16" s="47"/>
      <c r="C16" s="19"/>
      <c r="D16" s="48"/>
      <c r="E16" s="49"/>
      <c r="F16" s="48"/>
      <c r="G16" s="48"/>
      <c r="H16" s="48"/>
    </row>
    <row r="17" spans="1:8" ht="15.75" x14ac:dyDescent="0.25">
      <c r="A17" s="4" t="s">
        <v>285</v>
      </c>
      <c r="B17" s="44"/>
      <c r="C17" s="44"/>
      <c r="D17" s="44"/>
      <c r="E17" s="44"/>
    </row>
    <row r="18" spans="1:8" x14ac:dyDescent="0.25">
      <c r="A18" s="42"/>
      <c r="B18" s="47"/>
      <c r="C18" s="19"/>
      <c r="D18" s="48"/>
      <c r="E18" s="48"/>
      <c r="F18" s="48"/>
      <c r="G18" s="48"/>
      <c r="H18" s="48"/>
    </row>
    <row r="19" spans="1:8" ht="44.25" customHeight="1" x14ac:dyDescent="0.25">
      <c r="A19" s="310" t="s">
        <v>286</v>
      </c>
      <c r="B19" s="310"/>
      <c r="C19" s="310"/>
      <c r="D19" s="310"/>
      <c r="E19" s="14"/>
      <c r="F19" s="14"/>
    </row>
    <row r="20" spans="1:8" x14ac:dyDescent="0.25">
      <c r="A20" s="310" t="s">
        <v>287</v>
      </c>
      <c r="B20" s="310"/>
      <c r="C20" s="310"/>
      <c r="D20" s="310"/>
      <c r="E20" s="14"/>
      <c r="F20" s="14"/>
    </row>
    <row r="21" spans="1:8" x14ac:dyDescent="0.25">
      <c r="A21" s="310"/>
      <c r="B21" s="310"/>
      <c r="C21" s="310"/>
      <c r="D21" s="310"/>
    </row>
    <row r="22" spans="1:8" x14ac:dyDescent="0.25">
      <c r="A22" s="310"/>
      <c r="B22" s="310"/>
      <c r="C22" s="310"/>
      <c r="D22" s="310"/>
    </row>
    <row r="23" spans="1:8" x14ac:dyDescent="0.25">
      <c r="A23" s="310"/>
      <c r="B23" s="310"/>
      <c r="C23" s="310"/>
      <c r="D23" s="310"/>
    </row>
    <row r="24" spans="1:8" x14ac:dyDescent="0.25">
      <c r="A24" s="310"/>
      <c r="B24" s="310"/>
      <c r="C24" s="310"/>
      <c r="D24" s="310"/>
    </row>
    <row r="25" spans="1:8" x14ac:dyDescent="0.25">
      <c r="B25" s="43"/>
      <c r="C25" s="43"/>
    </row>
  </sheetData>
  <sheetProtection formatCells="0" formatColumns="0" formatRows="0" insertColumns="0" insertRows="0" sort="0" autoFilter="0"/>
  <mergeCells count="9">
    <mergeCell ref="A20:D24"/>
    <mergeCell ref="G4:K4"/>
    <mergeCell ref="J9:J11"/>
    <mergeCell ref="J12:J13"/>
    <mergeCell ref="E1:F1"/>
    <mergeCell ref="E2:F2"/>
    <mergeCell ref="A1:D1"/>
    <mergeCell ref="A2:D2"/>
    <mergeCell ref="A19:D19"/>
  </mergeCells>
  <pageMargins left="0.7" right="0.7" top="0.75" bottom="0.75" header="0.51181102362204689" footer="0.51181102362204689"/>
  <pageSetup paperSize="9" scale="92" orientation="landscape"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24"/>
  <sheetViews>
    <sheetView workbookViewId="0">
      <selection activeCell="A22" sqref="A22"/>
    </sheetView>
  </sheetViews>
  <sheetFormatPr baseColWidth="10" defaultColWidth="11.5703125" defaultRowHeight="15" x14ac:dyDescent="0.25"/>
  <cols>
    <col min="1" max="1" width="18.28515625" customWidth="1"/>
    <col min="2" max="2" width="22" customWidth="1"/>
    <col min="3" max="6" width="13.7109375" customWidth="1"/>
    <col min="7" max="7" width="17.140625" customWidth="1"/>
    <col min="8" max="8" width="11.5703125" customWidth="1"/>
  </cols>
  <sheetData>
    <row r="1" spans="1:10" ht="26.65" customHeight="1" thickBot="1" x14ac:dyDescent="0.3">
      <c r="A1" s="62" t="s">
        <v>0</v>
      </c>
      <c r="B1" s="62"/>
      <c r="C1" s="62"/>
      <c r="D1" s="319">
        <f>'1. Liste planteurs'!E1</f>
        <v>0</v>
      </c>
      <c r="E1" s="213"/>
    </row>
    <row r="2" spans="1:10" ht="27.4" customHeight="1" thickBot="1" x14ac:dyDescent="0.3">
      <c r="A2" s="4" t="s">
        <v>24</v>
      </c>
      <c r="B2" s="4"/>
      <c r="C2" s="4"/>
      <c r="D2" s="319">
        <f>'1. Liste planteurs'!E2</f>
        <v>0</v>
      </c>
      <c r="E2" s="213"/>
    </row>
    <row r="3" spans="1:10" ht="15.75" x14ac:dyDescent="0.25">
      <c r="A3" s="27"/>
      <c r="B3" s="42"/>
      <c r="C3" s="42"/>
      <c r="D3" s="1"/>
      <c r="E3" s="1"/>
      <c r="F3" s="1"/>
      <c r="G3" s="1"/>
      <c r="H3" s="1"/>
      <c r="I3" s="1"/>
    </row>
    <row r="4" spans="1:10" ht="15.75" x14ac:dyDescent="0.25">
      <c r="A4" s="1"/>
      <c r="B4" s="4"/>
      <c r="C4" s="4"/>
    </row>
    <row r="5" spans="1:10" ht="15.75" x14ac:dyDescent="0.25">
      <c r="A5" s="1"/>
      <c r="B5" s="4"/>
      <c r="C5" s="4"/>
      <c r="D5" s="4"/>
      <c r="F5" s="320" t="s">
        <v>3</v>
      </c>
      <c r="G5" s="320"/>
      <c r="H5" s="320"/>
      <c r="I5" s="320"/>
      <c r="J5" s="320"/>
    </row>
    <row r="7" spans="1:10" ht="14.25" customHeight="1" x14ac:dyDescent="0.25">
      <c r="A7" s="321" t="s">
        <v>288</v>
      </c>
      <c r="B7" s="321"/>
      <c r="C7" s="321" t="s">
        <v>289</v>
      </c>
      <c r="D7" s="321"/>
      <c r="E7" s="321"/>
      <c r="F7" s="321"/>
      <c r="G7" s="322" t="s">
        <v>290</v>
      </c>
    </row>
    <row r="8" spans="1:10" x14ac:dyDescent="0.25">
      <c r="A8" s="50" t="s">
        <v>291</v>
      </c>
      <c r="B8" s="50" t="s">
        <v>292</v>
      </c>
      <c r="C8" s="50" t="s">
        <v>293</v>
      </c>
      <c r="D8" s="50" t="s">
        <v>72</v>
      </c>
      <c r="E8" s="50" t="s">
        <v>47</v>
      </c>
      <c r="F8" s="50" t="s">
        <v>50</v>
      </c>
      <c r="G8" s="322"/>
    </row>
    <row r="9" spans="1:10" ht="14.25" customHeight="1" x14ac:dyDescent="0.25">
      <c r="A9" s="54">
        <f>IF('1. Liste planteurs'!A13="","",LOOKUP(B9,'1. Liste planteurs'!$B$13:$B$25,'1. Liste planteurs'!$A$13:$A$25))</f>
        <v>1</v>
      </c>
      <c r="B9" s="56" t="str">
        <f>IF('1. Liste planteurs'!A13="","",'1. Liste planteurs'!B13)</f>
        <v>EARL de la haie</v>
      </c>
      <c r="C9" s="59">
        <f>SUMIFS('3. Projet haies (forfait)'!$K$16:$K$38,'3. Projet haies (forfait)'!$B$16:$B$38,$B9,'3. Projet haies (forfait)'!$D$16:$D$38,"nouvelle haie*")</f>
        <v>2500</v>
      </c>
      <c r="D9" s="59">
        <f>SUMIFS('3. Projet haies (forfait)'!$K$16:$K$38,'3. Projet haies (forfait)'!$B$16:$B$38,$B9,'3. Projet haies (forfait)'!$D$16:$D$38,"regarnissage*")</f>
        <v>1250</v>
      </c>
      <c r="E9" s="59">
        <f>SUMIFS('3. Projet haies (forfait)'!$K$16:$K$38,'3. Projet haies (forfait)'!$B$16:$B$38,$B9,'3. Projet haies (forfait)'!$D$16:$D$38,"bosquet*")</f>
        <v>0</v>
      </c>
      <c r="F9" s="59">
        <f>SUMIFS('4. Projet agroforest. (forfait)'!$H$12:$H$24,'4. Projet agroforest. (forfait)'!$B$12:$B$24,B9)</f>
        <v>0</v>
      </c>
      <c r="G9" s="60">
        <f t="shared" ref="G9:G13" si="0">SUM(C9:F9)</f>
        <v>3750</v>
      </c>
      <c r="H9" s="242" t="s">
        <v>22</v>
      </c>
    </row>
    <row r="10" spans="1:10" x14ac:dyDescent="0.25">
      <c r="A10" s="54">
        <f>IF('1. Liste planteurs'!A14="","",LOOKUP(B10,'1. Liste planteurs'!$B$13:$B$25,'1. Liste planteurs'!$A$13:$A$25))</f>
        <v>2</v>
      </c>
      <c r="B10" s="56" t="str">
        <f>IF('1. Liste planteurs'!A14="","",'1. Liste planteurs'!B14)</f>
        <v>La Commune X</v>
      </c>
      <c r="C10" s="59">
        <f>SUMIFS('3. Projet haies (forfait)'!$K$16:$K$38,'3. Projet haies (forfait)'!$B$16:$B$38,$B10,'3. Projet haies (forfait)'!$D$16:$D$38,"nouvelle haie*")</f>
        <v>6800</v>
      </c>
      <c r="D10" s="59">
        <f>SUMIFS('3. Projet haies (forfait)'!$K$16:$K$38,'3. Projet haies (forfait)'!$B$16:$B$38,$B10,'3. Projet haies (forfait)'!$D$16:$D$38,"regarnissage*")</f>
        <v>0</v>
      </c>
      <c r="E10" s="59">
        <f>SUMIFS('3. Projet haies (forfait)'!$K$16:$K$38,'3. Projet haies (forfait)'!$B$16:$B$38,$B10,'3. Projet haies (forfait)'!$D$16:$D$38,"bosquet*")</f>
        <v>3300</v>
      </c>
      <c r="F10" s="59">
        <f>SUMIFS('4. Projet agroforest. (forfait)'!$H$12:$H$24,'4. Projet agroforest. (forfait)'!$B$12:$B$24,B10)</f>
        <v>4392.7999999999993</v>
      </c>
      <c r="G10" s="60">
        <f t="shared" si="0"/>
        <v>14492.8</v>
      </c>
      <c r="H10" s="242"/>
    </row>
    <row r="11" spans="1:10" x14ac:dyDescent="0.25">
      <c r="A11" s="54">
        <f>IF('1. Liste planteurs'!A15="","",LOOKUP(B11,'1. Liste planteurs'!$B$13:$B$25,'1. Liste planteurs'!$A$13:$A$25))</f>
        <v>3</v>
      </c>
      <c r="B11" s="56" t="str">
        <f>IF('1. Liste planteurs'!A15="","",'1. Liste planteurs'!B15)</f>
        <v>M.D Platane</v>
      </c>
      <c r="C11" s="59">
        <f>SUMIFS('3. Projet haies (forfait)'!$K$16:$K$38,'3. Projet haies (forfait)'!$B$16:$B$38,$B11,'3. Projet haies (forfait)'!$D$16:$D$38,"nouvelle haie*")</f>
        <v>0</v>
      </c>
      <c r="D11" s="59">
        <f>SUMIFS('3. Projet haies (forfait)'!$K$16:$K$38,'3. Projet haies (forfait)'!$B$16:$B$38,$B11,'3. Projet haies (forfait)'!$D$16:$D$38,"regarnissage*")</f>
        <v>0</v>
      </c>
      <c r="E11" s="59">
        <f>SUMIFS('3. Projet haies (forfait)'!$K$16:$K$38,'3. Projet haies (forfait)'!$B$16:$B$38,$B11,'3. Projet haies (forfait)'!$D$16:$D$38,"bosquet*")</f>
        <v>0</v>
      </c>
      <c r="F11" s="59">
        <f>SUMIFS('4. Projet agroforest. (forfait)'!$H$12:$H$24,'4. Projet agroforest. (forfait)'!$B$12:$B$24,B11)</f>
        <v>0</v>
      </c>
      <c r="G11" s="60">
        <f t="shared" si="0"/>
        <v>0</v>
      </c>
      <c r="H11" s="242"/>
    </row>
    <row r="12" spans="1:10" x14ac:dyDescent="0.25">
      <c r="A12" s="54" t="str">
        <f>IFERROR(IF('1. Liste planteurs'!A17="","",LOOKUP(B12,'1. Liste planteurs'!$B$16:$B$100,'1. Liste planteurs'!$A$16:$A$100)),"")</f>
        <v/>
      </c>
      <c r="B12" s="56" t="str">
        <f>IF('1. Liste planteurs'!A17="","",'1. Liste planteurs'!B17)</f>
        <v/>
      </c>
      <c r="C12" s="51">
        <f>SUMIFS('3. Projet haies (forfait)'!$K$16:$K$38,'3. Projet haies (forfait)'!$B$16:$B$38,$B12,'3. Projet haies (forfait)'!$D$16:$D$38,"nouvelle haie*")</f>
        <v>0</v>
      </c>
      <c r="D12" s="51">
        <f>SUMIFS('3. Projet haies (forfait)'!$K$16:$K$38,'3. Projet haies (forfait)'!$B$16:$B$38,$B12,'3. Projet haies (forfait)'!$D$16:$D$38,"regarnissage*")</f>
        <v>0</v>
      </c>
      <c r="E12" s="51">
        <f>SUMIFS('3. Projet haies (forfait)'!$K$16:$K$38,'3. Projet haies (forfait)'!$B$16:$B$38,$B12,'3. Projet haies (forfait)'!$D$16:$D$38,"bosquet*")</f>
        <v>0</v>
      </c>
      <c r="F12" s="51">
        <f>SUMIFS('4. Projet agroforest. (forfait)'!$H$12:$H$24,'4. Projet agroforest. (forfait)'!$B$12:$B$24,B12)</f>
        <v>0</v>
      </c>
      <c r="G12" s="52">
        <f t="shared" si="0"/>
        <v>0</v>
      </c>
    </row>
    <row r="13" spans="1:10" x14ac:dyDescent="0.25">
      <c r="A13" s="54" t="str">
        <f>IFERROR(IF('1. Liste planteurs'!A18="","",LOOKUP(B13,'1. Liste planteurs'!$B$16:$B$100,'1. Liste planteurs'!$A$16:$A$100)),"")</f>
        <v/>
      </c>
      <c r="B13" s="56" t="str">
        <f>IF('1. Liste planteurs'!A18="","",'1. Liste planteurs'!B18)</f>
        <v/>
      </c>
      <c r="C13" s="51">
        <f>SUMIFS('3. Projet haies (forfait)'!$K$16:$K$38,'3. Projet haies (forfait)'!$B$16:$B$38,$B13,'3. Projet haies (forfait)'!$D$16:$D$38,"nouvelle haie*")</f>
        <v>0</v>
      </c>
      <c r="D13" s="51">
        <f>SUMIFS('3. Projet haies (forfait)'!$K$16:$K$38,'3. Projet haies (forfait)'!$B$16:$B$38,$B13,'3. Projet haies (forfait)'!$D$16:$D$38,"regarnissage*")</f>
        <v>0</v>
      </c>
      <c r="E13" s="51">
        <f>SUMIFS('3. Projet haies (forfait)'!$K$16:$K$38,'3. Projet haies (forfait)'!$B$16:$B$38,$B13,'3. Projet haies (forfait)'!$D$16:$D$38,"bosquet*")</f>
        <v>0</v>
      </c>
      <c r="F13" s="51">
        <f>SUMIFS('4. Projet agroforest. (forfait)'!$H$12:$H$24,'4. Projet agroforest. (forfait)'!$B$12:$B$24,B13)</f>
        <v>0</v>
      </c>
      <c r="G13" s="52">
        <f t="shared" si="0"/>
        <v>0</v>
      </c>
    </row>
    <row r="14" spans="1:10" x14ac:dyDescent="0.25">
      <c r="A14" s="54" t="str">
        <f>IFERROR(IF('1. Liste planteurs'!A19="","",LOOKUP(B14,'1. Liste planteurs'!$B$16:$B$100,'1. Liste planteurs'!$A$16:$A$100)),"")</f>
        <v/>
      </c>
      <c r="B14" s="56" t="str">
        <f>IF('1. Liste planteurs'!A19="","",'1. Liste planteurs'!B19)</f>
        <v/>
      </c>
      <c r="C14" s="51">
        <f>SUMIFS('3. Projet haies (forfait)'!$K$16:$K$38,'3. Projet haies (forfait)'!$B$16:$B$38,$B14,'3. Projet haies (forfait)'!$D$16:$D$38,"nouvelle haie*")</f>
        <v>0</v>
      </c>
      <c r="D14" s="51">
        <f>SUMIFS('3. Projet haies (forfait)'!$K$16:$K$38,'3. Projet haies (forfait)'!$B$16:$B$38,$B14,'3. Projet haies (forfait)'!$D$16:$D$38,"regarnissage*")</f>
        <v>0</v>
      </c>
      <c r="E14" s="51">
        <f>SUMIFS('3. Projet haies (forfait)'!$K$16:$K$38,'3. Projet haies (forfait)'!$B$16:$B$38,$B14,'3. Projet haies (forfait)'!$D$16:$D$38,"bosquet*")</f>
        <v>0</v>
      </c>
      <c r="F14" s="51">
        <f>SUMIFS('4. Projet agroforest. (forfait)'!$H$12:$H$24,'4. Projet agroforest. (forfait)'!$B$12:$B$24,B14)</f>
        <v>0</v>
      </c>
      <c r="G14" s="52">
        <f t="shared" ref="G14:G22" si="1">SUM(C14:F14)</f>
        <v>0</v>
      </c>
    </row>
    <row r="15" spans="1:10" x14ac:dyDescent="0.25">
      <c r="A15" s="54" t="str">
        <f>IFERROR(IF('1. Liste planteurs'!A20="","",LOOKUP(B15,'1. Liste planteurs'!$B$16:$B$100,'1. Liste planteurs'!$A$16:$A$100)),"")</f>
        <v/>
      </c>
      <c r="B15" s="56" t="str">
        <f>IF('1. Liste planteurs'!A20="","",'1. Liste planteurs'!B20)</f>
        <v/>
      </c>
      <c r="C15" s="51">
        <f>SUMIFS('3. Projet haies (forfait)'!$K$16:$K$38,'3. Projet haies (forfait)'!$B$16:$B$38,$B15,'3. Projet haies (forfait)'!$D$16:$D$38,"nouvelle haie*")</f>
        <v>0</v>
      </c>
      <c r="D15" s="51">
        <f>SUMIFS('3. Projet haies (forfait)'!$K$16:$K$38,'3. Projet haies (forfait)'!$B$16:$B$38,$B15,'3. Projet haies (forfait)'!$D$16:$D$38,"regarnissage*")</f>
        <v>0</v>
      </c>
      <c r="E15" s="51">
        <f>SUMIFS('3. Projet haies (forfait)'!$K$16:$K$38,'3. Projet haies (forfait)'!$B$16:$B$38,$B15,'3. Projet haies (forfait)'!$D$16:$D$38,"bosquet*")</f>
        <v>0</v>
      </c>
      <c r="F15" s="51">
        <f>SUMIFS('4. Projet agroforest. (forfait)'!$H$12:$H$24,'4. Projet agroforest. (forfait)'!$B$12:$B$24,B15)</f>
        <v>0</v>
      </c>
      <c r="G15" s="52">
        <f t="shared" si="1"/>
        <v>0</v>
      </c>
    </row>
    <row r="16" spans="1:10" x14ac:dyDescent="0.25">
      <c r="A16" s="54" t="str">
        <f>IFERROR(IF('1. Liste planteurs'!A21="","",LOOKUP(B16,'1. Liste planteurs'!$B$16:$B$100,'1. Liste planteurs'!$A$16:$A$100)),"")</f>
        <v/>
      </c>
      <c r="B16" s="56" t="str">
        <f>IF('1. Liste planteurs'!A21="","",'1. Liste planteurs'!B21)</f>
        <v/>
      </c>
      <c r="C16" s="51">
        <f>SUMIFS('3. Projet haies (forfait)'!$K$16:$K$38,'3. Projet haies (forfait)'!$B$16:$B$38,$B16,'3. Projet haies (forfait)'!$D$16:$D$38,"nouvelle haie*")</f>
        <v>0</v>
      </c>
      <c r="D16" s="51">
        <f>SUMIFS('3. Projet haies (forfait)'!$K$16:$K$38,'3. Projet haies (forfait)'!$B$16:$B$38,$B16,'3. Projet haies (forfait)'!$D$16:$D$38,"regarnissage*")</f>
        <v>0</v>
      </c>
      <c r="E16" s="51">
        <f>SUMIFS('3. Projet haies (forfait)'!$K$16:$K$38,'3. Projet haies (forfait)'!$B$16:$B$38,$B16,'3. Projet haies (forfait)'!$D$16:$D$38,"bosquet*")</f>
        <v>0</v>
      </c>
      <c r="F16" s="51">
        <f>SUMIFS('4. Projet agroforest. (forfait)'!$H$12:$H$24,'4. Projet agroforest. (forfait)'!$B$12:$B$24,B16)</f>
        <v>0</v>
      </c>
      <c r="G16" s="52">
        <f t="shared" si="1"/>
        <v>0</v>
      </c>
    </row>
    <row r="17" spans="1:7" x14ac:dyDescent="0.25">
      <c r="A17" s="54" t="str">
        <f>IFERROR(IF('1. Liste planteurs'!A22="","",LOOKUP(B17,'1. Liste planteurs'!$B$16:$B$100,'1. Liste planteurs'!$A$16:$A$100)),"")</f>
        <v/>
      </c>
      <c r="B17" s="56" t="str">
        <f>IF('1. Liste planteurs'!A22="","",'1. Liste planteurs'!B22)</f>
        <v/>
      </c>
      <c r="C17" s="51">
        <f>SUMIFS('3. Projet haies (forfait)'!$K$16:$K$38,'3. Projet haies (forfait)'!$B$16:$B$38,$B17,'3. Projet haies (forfait)'!$D$16:$D$38,"nouvelle haie*")</f>
        <v>0</v>
      </c>
      <c r="D17" s="51">
        <f>SUMIFS('3. Projet haies (forfait)'!$K$16:$K$38,'3. Projet haies (forfait)'!$B$16:$B$38,$B17,'3. Projet haies (forfait)'!$D$16:$D$38,"regarnissage*")</f>
        <v>0</v>
      </c>
      <c r="E17" s="51">
        <f>SUMIFS('3. Projet haies (forfait)'!$K$16:$K$38,'3. Projet haies (forfait)'!$B$16:$B$38,$B17,'3. Projet haies (forfait)'!$D$16:$D$38,"bosquet*")</f>
        <v>0</v>
      </c>
      <c r="F17" s="51">
        <f>SUMIFS('4. Projet agroforest. (forfait)'!$H$12:$H$24,'4. Projet agroforest. (forfait)'!$B$12:$B$24,B17)</f>
        <v>0</v>
      </c>
      <c r="G17" s="52">
        <f t="shared" si="1"/>
        <v>0</v>
      </c>
    </row>
    <row r="18" spans="1:7" x14ac:dyDescent="0.25">
      <c r="A18" s="54" t="str">
        <f>IFERROR(IF('1. Liste planteurs'!A23="","",LOOKUP(B18,'1. Liste planteurs'!$B$16:$B$100,'1. Liste planteurs'!$A$16:$A$100)),"")</f>
        <v/>
      </c>
      <c r="B18" s="56" t="str">
        <f>IF('1. Liste planteurs'!A23="","",'1. Liste planteurs'!B23)</f>
        <v/>
      </c>
      <c r="C18" s="51">
        <f>SUMIFS('3. Projet haies (forfait)'!$K$16:$K$38,'3. Projet haies (forfait)'!$B$16:$B$38,$B18,'3. Projet haies (forfait)'!$D$16:$D$38,"nouvelle haie*")</f>
        <v>0</v>
      </c>
      <c r="D18" s="51">
        <f>SUMIFS('3. Projet haies (forfait)'!$K$16:$K$38,'3. Projet haies (forfait)'!$B$16:$B$38,$B18,'3. Projet haies (forfait)'!$D$16:$D$38,"regarnissage*")</f>
        <v>0</v>
      </c>
      <c r="E18" s="51">
        <f>SUMIFS('3. Projet haies (forfait)'!$K$16:$K$38,'3. Projet haies (forfait)'!$B$16:$B$38,$B18,'3. Projet haies (forfait)'!$D$16:$D$38,"bosquet*")</f>
        <v>0</v>
      </c>
      <c r="F18" s="51">
        <f>SUMIFS('4. Projet agroforest. (forfait)'!$H$12:$H$24,'4. Projet agroforest. (forfait)'!$B$12:$B$24,B18)</f>
        <v>0</v>
      </c>
      <c r="G18" s="52">
        <f t="shared" si="1"/>
        <v>0</v>
      </c>
    </row>
    <row r="19" spans="1:7" x14ac:dyDescent="0.25">
      <c r="A19" s="54" t="str">
        <f>IFERROR(IF('1. Liste planteurs'!A24="","",LOOKUP(B19,'1. Liste planteurs'!$B$16:$B$100,'1. Liste planteurs'!$A$16:$A$100)),"")</f>
        <v/>
      </c>
      <c r="B19" s="56" t="str">
        <f>IF('1. Liste planteurs'!A24="","",'1. Liste planteurs'!B24)</f>
        <v/>
      </c>
      <c r="C19" s="51">
        <f>SUMIFS('3. Projet haies (forfait)'!$K$16:$K$38,'3. Projet haies (forfait)'!$B$16:$B$38,$B19,'3. Projet haies (forfait)'!$D$16:$D$38,"nouvelle haie*")</f>
        <v>0</v>
      </c>
      <c r="D19" s="51">
        <f>SUMIFS('3. Projet haies (forfait)'!$K$16:$K$38,'3. Projet haies (forfait)'!$B$16:$B$38,$B19,'3. Projet haies (forfait)'!$D$16:$D$38,"regarnissage*")</f>
        <v>0</v>
      </c>
      <c r="E19" s="51">
        <f>SUMIFS('3. Projet haies (forfait)'!$K$16:$K$38,'3. Projet haies (forfait)'!$B$16:$B$38,$B19,'3. Projet haies (forfait)'!$D$16:$D$38,"bosquet*")</f>
        <v>0</v>
      </c>
      <c r="F19" s="51">
        <f>SUMIFS('4. Projet agroforest. (forfait)'!$H$12:$H$24,'4. Projet agroforest. (forfait)'!$B$12:$B$24,B19)</f>
        <v>0</v>
      </c>
      <c r="G19" s="52">
        <f t="shared" si="1"/>
        <v>0</v>
      </c>
    </row>
    <row r="20" spans="1:7" x14ac:dyDescent="0.25">
      <c r="A20" s="54" t="str">
        <f>IFERROR(IF('1. Liste planteurs'!A25="","",LOOKUP(B20,'1. Liste planteurs'!$B$16:$B$100,'1. Liste planteurs'!$A$16:$A$100)),"")</f>
        <v/>
      </c>
      <c r="B20" s="56" t="str">
        <f>IF('1. Liste planteurs'!A25="","",'1. Liste planteurs'!B25)</f>
        <v/>
      </c>
      <c r="C20" s="51">
        <f>SUMIFS('3. Projet haies (forfait)'!$K$16:$K$38,'3. Projet haies (forfait)'!$B$16:$B$38,$B20,'3. Projet haies (forfait)'!$D$16:$D$38,"nouvelle haie*")</f>
        <v>0</v>
      </c>
      <c r="D20" s="51">
        <f>SUMIFS('3. Projet haies (forfait)'!$K$16:$K$38,'3. Projet haies (forfait)'!$B$16:$B$38,$B20,'3. Projet haies (forfait)'!$D$16:$D$38,"regarnissage*")</f>
        <v>0</v>
      </c>
      <c r="E20" s="51">
        <f>SUMIFS('3. Projet haies (forfait)'!$K$16:$K$38,'3. Projet haies (forfait)'!$B$16:$B$38,$B20,'3. Projet haies (forfait)'!$D$16:$D$38,"bosquet*")</f>
        <v>0</v>
      </c>
      <c r="F20" s="51">
        <f>SUMIFS('4. Projet agroforest. (forfait)'!$H$12:$H$24,'4. Projet agroforest. (forfait)'!$B$12:$B$24,B20)</f>
        <v>0</v>
      </c>
      <c r="G20" s="52">
        <f t="shared" si="1"/>
        <v>0</v>
      </c>
    </row>
    <row r="21" spans="1:7" x14ac:dyDescent="0.25">
      <c r="A21" s="54" t="str">
        <f>IFERROR(IF('1. Liste planteurs'!A26="","",LOOKUP(B21,'1. Liste planteurs'!$B$16:$B$100,'1. Liste planteurs'!$A$16:$A$100)),"")</f>
        <v/>
      </c>
      <c r="B21" s="56" t="str">
        <f>IF('1. Liste planteurs'!A26="","",'1. Liste planteurs'!B26)</f>
        <v/>
      </c>
      <c r="C21" s="51">
        <f>SUMIFS('3. Projet haies (forfait)'!$K$16:$K$38,'3. Projet haies (forfait)'!$B$16:$B$38,$B21,'3. Projet haies (forfait)'!$D$16:$D$38,"nouvelle haie*")</f>
        <v>0</v>
      </c>
      <c r="D21" s="51">
        <f>SUMIFS('3. Projet haies (forfait)'!$K$16:$K$38,'3. Projet haies (forfait)'!$B$16:$B$38,$B21,'3. Projet haies (forfait)'!$D$16:$D$38,"regarnissage*")</f>
        <v>0</v>
      </c>
      <c r="E21" s="51">
        <f>SUMIFS('3. Projet haies (forfait)'!$K$16:$K$38,'3. Projet haies (forfait)'!$B$16:$B$38,$B21,'3. Projet haies (forfait)'!$D$16:$D$38,"bosquet*")</f>
        <v>0</v>
      </c>
      <c r="F21" s="51">
        <f>SUMIFS('4. Projet agroforest. (forfait)'!$H$12:$H$24,'4. Projet agroforest. (forfait)'!$B$12:$B$24,B21)</f>
        <v>0</v>
      </c>
      <c r="G21" s="52">
        <f t="shared" si="1"/>
        <v>0</v>
      </c>
    </row>
    <row r="22" spans="1:7" x14ac:dyDescent="0.25">
      <c r="A22" s="54" t="str">
        <f>IFERROR(IF('1. Liste planteurs'!A27="","",LOOKUP(B22,'1. Liste planteurs'!$B$16:$B$100,'1. Liste planteurs'!$A$16:$A$100)),"")</f>
        <v/>
      </c>
      <c r="B22" s="56" t="str">
        <f>IF('1. Liste planteurs'!A27="","",'1. Liste planteurs'!B27)</f>
        <v/>
      </c>
      <c r="C22" s="51">
        <f>SUMIFS('3. Projet haies (forfait)'!$K$16:$K$38,'3. Projet haies (forfait)'!$B$16:$B$38,$B22,'3. Projet haies (forfait)'!$D$16:$D$38,"nouvelle haie*")</f>
        <v>0</v>
      </c>
      <c r="D22" s="51">
        <f>SUMIFS('3. Projet haies (forfait)'!$K$16:$K$38,'3. Projet haies (forfait)'!$B$16:$B$38,$B22,'3. Projet haies (forfait)'!$D$16:$D$38,"regarnissage*")</f>
        <v>0</v>
      </c>
      <c r="E22" s="51">
        <f>SUMIFS('3. Projet haies (forfait)'!$K$16:$K$38,'3. Projet haies (forfait)'!$B$16:$B$38,$B22,'3. Projet haies (forfait)'!$D$16:$D$38,"bosquet*")</f>
        <v>0</v>
      </c>
      <c r="F22" s="51">
        <f>SUMIFS('4. Projet agroforest. (forfait)'!$H$12:$H$24,'4. Projet agroforest. (forfait)'!$B$12:$B$24,B22)</f>
        <v>0</v>
      </c>
      <c r="G22" s="52">
        <f t="shared" si="1"/>
        <v>0</v>
      </c>
    </row>
    <row r="24" spans="1:7" ht="14.25" customHeight="1" x14ac:dyDescent="0.25">
      <c r="E24" s="318" t="s">
        <v>294</v>
      </c>
      <c r="F24" s="318"/>
      <c r="G24" s="53">
        <f>SUM(G12:G22)</f>
        <v>0</v>
      </c>
    </row>
  </sheetData>
  <mergeCells count="8">
    <mergeCell ref="E24:F24"/>
    <mergeCell ref="D1:E1"/>
    <mergeCell ref="D2:E2"/>
    <mergeCell ref="F5:J5"/>
    <mergeCell ref="A7:B7"/>
    <mergeCell ref="C7:F7"/>
    <mergeCell ref="G7:G8"/>
    <mergeCell ref="H9:H11"/>
  </mergeCells>
  <pageMargins left="0.7" right="0.7" top="0.75" bottom="0.75" header="0.51181102362204689" footer="0.51181102362204689"/>
  <pageSetup paperSize="9" orientation="portrait" horizontalDpi="300" verticalDpi="300"/>
  <drawing r:id="rId1"/>
  <extLst>
    <ext xmlns:x14="http://schemas.microsoft.com/office/spreadsheetml/2009/9/main" uri="{CCE6A557-97BC-4b89-ADB6-D9C93CAAB3DF}">
      <x14:dataValidations xmlns:xm="http://schemas.microsoft.com/office/excel/2006/main" count="1">
        <x14:dataValidation operator="equal" allowBlank="1" showErrorMessage="1" xr:uid="{00AD00C2-0065-410B-8791-0078008200D4}">
          <x14:formula1>
            <xm:f>'1. Liste planteurs'!$B$17:$B$25</xm:f>
          </x14:formula1>
          <x14:formula2>
            <xm:f>0</xm:f>
          </x14:formula2>
          <xm:sqref>B9:B22</xm:sqref>
        </x14:dataValidation>
      </x14:dataValidations>
    </ext>
  </extLst>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Feuilles de calcul</vt:lpstr>
      </vt:variant>
      <vt:variant>
        <vt:i4>8</vt:i4>
      </vt:variant>
      <vt:variant>
        <vt:lpstr>Plages nommées</vt:lpstr>
      </vt:variant>
      <vt:variant>
        <vt:i4>6</vt:i4>
      </vt:variant>
    </vt:vector>
  </HeadingPairs>
  <TitlesOfParts>
    <vt:vector size="14" baseType="lpstr">
      <vt:lpstr>1. Liste planteurs</vt:lpstr>
      <vt:lpstr>2. Localisation projet</vt:lpstr>
      <vt:lpstr>3. Projet haies (forfait)</vt:lpstr>
      <vt:lpstr>4. Projet agroforest. (forfait)</vt:lpstr>
      <vt:lpstr>5. Projet RNA (devis)</vt:lpstr>
      <vt:lpstr>5. Projet matériel entretien</vt:lpstr>
      <vt:lpstr>6. Synthèse projet - A imprimer</vt:lpstr>
      <vt:lpstr>7. Synthèse projet par planteur</vt:lpstr>
      <vt:lpstr>'1. Liste planteurs'!Zone_d_impression</vt:lpstr>
      <vt:lpstr>'2. Localisation projet'!Zone_d_impression</vt:lpstr>
      <vt:lpstr>'3. Projet haies (forfait)'!Zone_d_impression</vt:lpstr>
      <vt:lpstr>'4. Projet agroforest. (forfait)'!Zone_d_impression</vt:lpstr>
      <vt:lpstr>'5. Projet RNA (devis)'!Zone_d_impression</vt:lpstr>
      <vt:lpstr>'6. Synthèse projet - A imprimer'!Zone_d_impression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GUILLOTEAU Denis</dc:creator>
  <dc:description/>
  <cp:lastModifiedBy>TESSIER Nadia</cp:lastModifiedBy>
  <cp:revision>2</cp:revision>
  <dcterms:created xsi:type="dcterms:W3CDTF">2025-04-18T16:14:55Z</dcterms:created>
  <dcterms:modified xsi:type="dcterms:W3CDTF">2025-05-19T16:21:57Z</dcterms:modified>
  <dc:language>fr-FR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0x010100F223BF471ADECF498B8D6E43B7DF3130</vt:lpwstr>
  </property>
  <property fmtid="{D5CDD505-2E9C-101B-9397-08002B2CF9AE}" pid="3" name="MediaServiceImageTags">
    <vt:lpwstr/>
  </property>
</Properties>
</file>